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<sst xmlns="http://schemas.openxmlformats.org/spreadsheetml/2006/main" count="715" uniqueCount="351">
  <si>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</si>
  <si>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</si>
  <si>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</si>
  <si>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</si>
  <si>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</si>
  <si>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</si>
  <si>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</si>
  <si>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</si>
  <si>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</si>
  <si>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</si>
  <si>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</si>
  <si>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</si>
  <si>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</si>
  <si>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</si>
  <si>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</si>
  <si>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</si>
  <si>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</si>
  <si>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</si>
  <si>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</si>
  <si>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</si>
  <si>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</si>
  <si>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</si>
  <si>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</si>
  <si>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</si>
  <si>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</si>
  <si>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</si>
  <si>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</si>
  <si>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</si>
  <si>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</si>
  <si>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</si>
  <si>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</si>
  <si>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</si>
  <si>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</si>
  <si>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</si>
  <si>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</si>
  <si>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</si>
  <si>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</si>
  <si>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</si>
  <si>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</si>
  <si>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</si>
  <si>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</si>
  <si>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</si>
  <si>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</si>
  <si>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</si>
  <si>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gimnazja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</si>
  <si>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</si>
  <si>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</si>
  <si>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</si>
  <si>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</si>
  <si>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</si>
  <si>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</si>
  <si>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</si>
  <si>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</si>
  <si>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</si>
  <si>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</si>
  <si>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</si>
  <si>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</si>
  <si>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</si>
  <si>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</si>
  <si>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</si>
  <si>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</si>
  <si>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</si>
  <si>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II.</t>
  </si>
  <si>
    <t>Dochody z majatku gminy r-m , w tym:</t>
  </si>
  <si>
    <t>1.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</si>
  <si>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</si>
  <si>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</si>
  <si>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</si>
  <si>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</si>
  <si>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</si>
  <si>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</si>
  <si>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</si>
  <si>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</si>
  <si>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</si>
  <si>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</si>
  <si>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</si>
  <si>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</si>
  <si>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</si>
  <si>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</si>
  <si>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</si>
  <si>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</si>
  <si>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z zakresu administracji rządowej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</si>
  <si>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</si>
  <si>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</si>
  <si>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</si>
  <si>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</si>
  <si>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</si>
  <si>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</si>
  <si>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</si>
  <si>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</si>
  <si>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</si>
  <si>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</si>
  <si>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</si>
  <si>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</si>
  <si>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Ogółem dotacje , z tego :</t>
  </si>
  <si>
    <t>Dotacje celowe na zadania własne gminy</t>
  </si>
  <si>
    <t>Dotacje celowe na zadania zlecone gminom</t>
  </si>
  <si>
    <t>zakup usług do sieci Internet</t>
  </si>
  <si>
    <t>wykonanie</t>
  </si>
  <si>
    <t>podatek od czynności cwilnoprawnych</t>
  </si>
  <si>
    <t>zakup usług zdrowotnych</t>
  </si>
  <si>
    <t>Rezerwy ogólne i celowe</t>
  </si>
  <si>
    <t>wpływy ze sprzedaży składników majątkowych</t>
  </si>
  <si>
    <t>4.</t>
  </si>
  <si>
    <t>1)</t>
  </si>
  <si>
    <t>2)</t>
  </si>
  <si>
    <t>3)</t>
  </si>
  <si>
    <t>5.</t>
  </si>
  <si>
    <t>DOCHODY BIEŻĄCE OGÓŁEM (I+II):</t>
  </si>
  <si>
    <t>WYDATKI BIEŻĄCE , W TYM:</t>
  </si>
  <si>
    <t>WYDATKI MAJĄTKOWE , W TYM:</t>
  </si>
  <si>
    <t>WYDATKI OGÓŁEM (A+B):</t>
  </si>
  <si>
    <t xml:space="preserve">     DOCHODY OGÓŁEM ( A + B ), W TYM:</t>
  </si>
  <si>
    <t>DOCHODY MAJĄTKOWE 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</si>
  <si>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</si>
  <si>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</si>
  <si>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</si>
  <si>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</si>
  <si>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</si>
  <si>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</si>
  <si>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 xml:space="preserve">Współfinansowanie programów i projektów realizowane ze środków 
funduszy strukturalnych
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</si>
  <si>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</si>
  <si>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</si>
  <si>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</si>
  <si>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</si>
  <si>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</si>
  <si>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</si>
  <si>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</si>
  <si>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</si>
  <si>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</si>
  <si>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</si>
  <si>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</si>
  <si>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</si>
  <si>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</si>
  <si>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</si>
  <si>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</si>
  <si>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</si>
  <si>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</si>
  <si>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</si>
  <si>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</si>
  <si>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</si>
  <si>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</si>
  <si>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</si>
  <si>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</si>
  <si>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</si>
  <si>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</si>
  <si>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</si>
  <si>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</si>
  <si>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</si>
  <si>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</si>
  <si>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</si>
  <si>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</si>
  <si>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</si>
  <si>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</si>
  <si>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</si>
  <si>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</si>
  <si>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</si>
  <si>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</si>
  <si>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</si>
  <si>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</si>
  <si>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</si>
  <si>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</si>
  <si>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</si>
  <si>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</si>
  <si>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</si>
  <si>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</si>
  <si>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</si>
  <si>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</si>
  <si>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</si>
  <si>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</si>
  <si>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</si>
  <si>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</si>
  <si>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</si>
  <si>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</si>
  <si>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</si>
  <si>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</si>
  <si>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</si>
  <si>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</si>
  <si>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</si>
  <si>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</si>
  <si>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</si>
  <si>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</si>
  <si>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</si>
  <si>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</si>
  <si>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</si>
  <si>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</si>
  <si>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</si>
  <si>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</si>
  <si>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</si>
  <si>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</si>
  <si>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</si>
  <si>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</si>
  <si>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</si>
  <si>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</si>
  <si>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</si>
  <si>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</si>
  <si>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</si>
  <si>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</si>
  <si>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</si>
  <si>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</si>
  <si>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</si>
  <si>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</si>
  <si>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</si>
  <si>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</si>
  <si>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</si>
  <si>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</si>
  <si>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</si>
  <si>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</si>
  <si>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</si>
  <si>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</si>
  <si>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</si>
  <si>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</si>
  <si>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Wpłaty gmin na rzecz innych jst. oraz związków gmin na dofinans. zadań bieżących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</si>
  <si>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</si>
  <si>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</si>
  <si>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</si>
  <si>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</si>
  <si>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</si>
  <si>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</si>
  <si>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</si>
  <si>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</si>
  <si>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</si>
  <si>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</si>
  <si>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</si>
  <si>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</si>
  <si>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</si>
  <si>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</si>
  <si>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</si>
  <si>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</si>
  <si>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</si>
  <si>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</si>
  <si>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</si>
  <si>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</si>
  <si>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</si>
  <si>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</si>
  <si>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</si>
  <si>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</si>
  <si>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</si>
  <si>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</si>
  <si>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</si>
  <si>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</si>
  <si>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</si>
  <si>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</si>
  <si>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</si>
  <si>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</si>
  <si>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Wynagrodzenia osobowe pracowników-program od aktywnej integracji do samorealizacji</t>
  </si>
  <si>
    <t>Składki na ubezpieczenia społeczne-program od aktywnej integracji do samorealizacji</t>
  </si>
  <si>
    <t>Składki na Fundusz Pracy-program od aktywnej integracji do samorealizacji</t>
  </si>
  <si>
    <t>Zakup materiałów i wyposażenia-program od aktywnej integracji do samorealizacji</t>
  </si>
  <si>
    <t>Zakup usług pozostałych-program od aktywnej integracji do samorealizacji</t>
  </si>
  <si>
    <t>Zakup usług pozostałych-program od aktywnej integracji do samorealizacji-śr krajowe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</si>
  <si>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</si>
  <si>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</si>
  <si>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</si>
  <si>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</si>
  <si>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</si>
  <si>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</si>
  <si>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</si>
  <si>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</si>
  <si>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</si>
  <si>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</si>
  <si>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</si>
  <si>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</si>
  <si>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</si>
  <si>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</si>
  <si>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</si>
  <si>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</si>
  <si>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</si>
  <si>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</si>
  <si>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</si>
  <si>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</si>
  <si>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</si>
  <si>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</si>
  <si>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</si>
  <si>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</si>
  <si>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</si>
  <si>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</si>
  <si>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</si>
  <si>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</si>
  <si>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</si>
  <si>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</si>
  <si>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</si>
  <si>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>Ogółem dochody własne (1+2+3)</t>
  </si>
  <si>
    <t>Wydatki inwestycyjne jedn. budżetowych</t>
  </si>
  <si>
    <t>Wpływy z innych lokalnych opłat pobieranych przez  j.s.t na podstawie odrębnych ustaw</t>
  </si>
  <si>
    <t>2030</t>
  </si>
  <si>
    <t>z najmu i dzierżawy</t>
  </si>
  <si>
    <t>0490</t>
  </si>
  <si>
    <t>( par. 2010 )</t>
  </si>
  <si>
    <t>Dotacje celowe na zadania realizowane w drodze umów i porozumień</t>
  </si>
  <si>
    <t>4)</t>
  </si>
  <si>
    <t>Dotacje rozwojowe</t>
  </si>
  <si>
    <t>Ogółem subwencje i dotacje (4+5)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</si>
  <si>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</si>
  <si>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</si>
  <si>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</si>
  <si>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</si>
  <si>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6630</t>
  </si>
  <si>
    <t>Dotacje celowe otrzymane od samorządu woj.na inwestycje i zadania inwestycyjne realiz. na pdst.umów poroz.z j.s.t.</t>
  </si>
  <si>
    <t>Spis powszechny i inne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</si>
  <si>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</si>
  <si>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</si>
  <si>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</si>
  <si>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</si>
  <si>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</si>
  <si>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</si>
  <si>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</si>
  <si>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01041</t>
  </si>
  <si>
    <t>Współfinansowanie programów i projektów realizowane ze środków funduszy strukturalnych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</si>
  <si>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</si>
  <si>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</si>
  <si>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</si>
  <si>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</si>
  <si>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</si>
  <si>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</si>
  <si>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0870 i 0770</t>
  </si>
  <si>
    <t xml:space="preserve">dotacje i środki na dofinansowanie i realizację własnych inwestycji gminy </t>
  </si>
  <si>
    <t>dochody z tytułu wydawania zezwoleń na sprzedaż napojów alkoholowych</t>
  </si>
  <si>
    <t>część równoważąca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</si>
  <si>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</si>
  <si>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</si>
  <si>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</si>
  <si>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</si>
  <si>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</si>
  <si>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</si>
  <si>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</si>
  <si>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</si>
  <si>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</si>
  <si>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</si>
  <si>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</si>
  <si>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</si>
  <si>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</si>
  <si>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</si>
  <si>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</si>
  <si>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</si>
  <si>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</si>
  <si>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</si>
  <si>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</si>
  <si>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</si>
  <si>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</si>
  <si>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</si>
  <si>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</si>
  <si>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</si>
  <si>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85219</t>
  </si>
  <si>
    <t>Ośrodki Pomocy Społecznej</t>
  </si>
  <si>
    <t>ANALIZA ZADAŃ ZLECONYCH</t>
  </si>
  <si>
    <t xml:space="preserve">                                                        ZA I PÓŁROCZE 2011 ROKU                </t>
  </si>
  <si>
    <t>Wynagrodzenie bezosobowe</t>
  </si>
  <si>
    <t xml:space="preserve">CZĘŚĆ TABELARYCZNA  INFORMACJI  Z  WYKONANIA BUDŻETU  GMINY MILEJEWO    </t>
  </si>
  <si>
    <t>ANALIZA OGÓLNA DOCHODÓW I WYDATKÓW ZA I PÓŁROCZE 2011 roku</t>
  </si>
  <si>
    <t>Załącznik Nr 1 do Zarzadzenia Nr 34/2011 Wójta Gminy Milejewo z dnia 22 sierpnia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</si>
</sst>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4" fontId="16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5" fillId="0" borderId="32" xfId="0" applyFont="1" applyBorder="1" applyAlignment="1">
      <alignment wrapText="1"/>
    </xf>
    <xf numFmtId="4" fontId="15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 wrapText="1"/>
    </xf>
    <xf numFmtId="4" fontId="16" fillId="0" borderId="17" xfId="0" applyNumberFormat="1" applyFont="1" applyBorder="1" applyAlignment="1">
      <alignment/>
    </xf>
    <xf numFmtId="4" fontId="16" fillId="0" borderId="3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7" xfId="0" applyFont="1" applyBorder="1" applyAlignment="1">
      <alignment/>
    </xf>
    <xf numFmtId="2" fontId="58" fillId="0" borderId="16" xfId="0" applyNumberFormat="1" applyFont="1" applyBorder="1" applyAlignment="1">
      <alignment horizontal="right"/>
    </xf>
    <xf numFmtId="2" fontId="58" fillId="0" borderId="10" xfId="0" applyNumberFormat="1" applyFont="1" applyBorder="1" applyAlignment="1">
      <alignment horizontal="right"/>
    </xf>
    <xf numFmtId="4" fontId="59" fillId="0" borderId="11" xfId="0" applyNumberFormat="1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0" fontId="59" fillId="0" borderId="17" xfId="0" applyFont="1" applyBorder="1" applyAlignment="1">
      <alignment horizontal="right"/>
    </xf>
    <xf numFmtId="4" fontId="59" fillId="0" borderId="21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4" fontId="59" fillId="0" borderId="10" xfId="0" applyNumberFormat="1" applyFont="1" applyBorder="1" applyAlignment="1">
      <alignment horizontal="right"/>
    </xf>
    <xf numFmtId="4" fontId="59" fillId="0" borderId="13" xfId="0" applyNumberFormat="1" applyFont="1" applyBorder="1" applyAlignment="1">
      <alignment horizontal="right"/>
    </xf>
    <xf numFmtId="3" fontId="59" fillId="0" borderId="13" xfId="0" applyNumberFormat="1" applyFont="1" applyBorder="1" applyAlignment="1">
      <alignment horizontal="right"/>
    </xf>
    <xf numFmtId="2" fontId="59" fillId="0" borderId="16" xfId="0" applyNumberFormat="1" applyFont="1" applyBorder="1" applyAlignment="1">
      <alignment horizontal="right"/>
    </xf>
    <xf numFmtId="2" fontId="59" fillId="0" borderId="13" xfId="0" applyNumberFormat="1" applyFont="1" applyBorder="1" applyAlignment="1">
      <alignment horizontal="right"/>
    </xf>
    <xf numFmtId="4" fontId="59" fillId="0" borderId="16" xfId="0" applyNumberFormat="1" applyFont="1" applyBorder="1" applyAlignment="1">
      <alignment horizontal="right"/>
    </xf>
    <xf numFmtId="168" fontId="59" fillId="0" borderId="13" xfId="0" applyNumberFormat="1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2" fontId="60" fillId="0" borderId="16" xfId="0" applyNumberFormat="1" applyFont="1" applyBorder="1" applyAlignment="1">
      <alignment horizontal="right"/>
    </xf>
    <xf numFmtId="4" fontId="60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2" fontId="60" fillId="0" borderId="10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 horizontal="right"/>
    </xf>
    <xf numFmtId="0" fontId="59" fillId="0" borderId="21" xfId="0" applyFont="1" applyBorder="1" applyAlignment="1">
      <alignment horizontal="right"/>
    </xf>
    <xf numFmtId="4" fontId="58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4" fontId="59" fillId="0" borderId="16" xfId="0" applyNumberFormat="1" applyFont="1" applyBorder="1" applyAlignment="1">
      <alignment horizontal="right"/>
    </xf>
    <xf numFmtId="3" fontId="60" fillId="0" borderId="10" xfId="0" applyNumberFormat="1" applyFont="1" applyBorder="1" applyAlignment="1">
      <alignment horizontal="right"/>
    </xf>
    <xf numFmtId="164" fontId="60" fillId="0" borderId="10" xfId="0" applyNumberFormat="1" applyFont="1" applyBorder="1" applyAlignment="1">
      <alignment horizontal="right"/>
    </xf>
    <xf numFmtId="164" fontId="59" fillId="0" borderId="10" xfId="0" applyNumberFormat="1" applyFont="1" applyBorder="1" applyAlignment="1">
      <alignment horizontal="right"/>
    </xf>
    <xf numFmtId="4" fontId="59" fillId="0" borderId="17" xfId="0" applyNumberFormat="1" applyFont="1" applyBorder="1" applyAlignment="1">
      <alignment horizontal="right"/>
    </xf>
    <xf numFmtId="2" fontId="58" fillId="0" borderId="22" xfId="0" applyNumberFormat="1" applyFont="1" applyBorder="1" applyAlignment="1">
      <alignment horizontal="right"/>
    </xf>
    <xf numFmtId="0" fontId="59" fillId="0" borderId="16" xfId="0" applyFont="1" applyBorder="1" applyAlignment="1">
      <alignment horizontal="right"/>
    </xf>
    <xf numFmtId="2" fontId="58" fillId="0" borderId="21" xfId="0" applyNumberFormat="1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2" fontId="58" fillId="0" borderId="13" xfId="0" applyNumberFormat="1" applyFont="1" applyBorder="1" applyAlignment="1">
      <alignment horizontal="right"/>
    </xf>
    <xf numFmtId="2" fontId="58" fillId="0" borderId="11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2" fontId="62" fillId="0" borderId="10" xfId="0" applyNumberFormat="1" applyFont="1" applyBorder="1" applyAlignment="1">
      <alignment horizontal="right"/>
    </xf>
    <xf numFmtId="2" fontId="62" fillId="0" borderId="16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 horizontal="right"/>
    </xf>
    <xf numFmtId="2" fontId="61" fillId="0" borderId="16" xfId="0" applyNumberFormat="1" applyFont="1" applyBorder="1" applyAlignment="1">
      <alignment horizontal="right"/>
    </xf>
    <xf numFmtId="0" fontId="62" fillId="0" borderId="10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3"/>
  <sheetViews>
    <sheetView tabSelected="1" view="pageBreakPreview" zoomScaleNormal="75" zoomScaleSheetLayoutView="100" zoomScalePageLayoutView="0" workbookViewId="0" topLeftCell="A5">
      <selection activeCell="A1" sqref="A1:J22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8.7539062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348</v>
      </c>
      <c r="C1" s="13"/>
      <c r="D1" s="13"/>
      <c r="E1" s="14"/>
      <c r="F1" s="14"/>
      <c r="G1" s="14"/>
      <c r="H1" s="15"/>
      <c r="I1" s="215" t="s">
        <v>350</v>
      </c>
      <c r="J1" s="216"/>
    </row>
    <row r="2" spans="1:10" s="9" customFormat="1" ht="39.75" customHeight="1">
      <c r="A2" s="16"/>
      <c r="B2" s="17"/>
      <c r="C2" s="17"/>
      <c r="D2" s="86" t="s">
        <v>346</v>
      </c>
      <c r="E2" s="86"/>
      <c r="F2" s="17"/>
      <c r="G2" s="17"/>
      <c r="H2" s="17"/>
      <c r="I2" s="217"/>
      <c r="J2" s="218"/>
    </row>
    <row r="3" spans="1:10" s="1" customFormat="1" ht="15">
      <c r="A3" s="89" t="s">
        <v>0</v>
      </c>
      <c r="B3" s="89" t="s">
        <v>91</v>
      </c>
      <c r="C3" s="89" t="s">
        <v>92</v>
      </c>
      <c r="D3" s="89" t="s">
        <v>114</v>
      </c>
      <c r="E3" s="83" t="s">
        <v>116</v>
      </c>
      <c r="F3" s="90"/>
      <c r="G3" s="84"/>
      <c r="H3" s="83" t="s">
        <v>115</v>
      </c>
      <c r="I3" s="90"/>
      <c r="J3" s="84"/>
    </row>
    <row r="4" spans="1:10" s="1" customFormat="1" ht="15">
      <c r="A4" s="82"/>
      <c r="B4" s="82"/>
      <c r="C4" s="82"/>
      <c r="D4" s="82"/>
      <c r="E4" s="51" t="s">
        <v>1</v>
      </c>
      <c r="F4" s="83" t="s">
        <v>2</v>
      </c>
      <c r="G4" s="84"/>
      <c r="H4" s="39" t="s">
        <v>1</v>
      </c>
      <c r="I4" s="85" t="s">
        <v>98</v>
      </c>
      <c r="J4" s="84"/>
    </row>
    <row r="5" spans="1:10" s="1" customFormat="1" ht="15">
      <c r="A5" s="42"/>
      <c r="B5" s="42"/>
      <c r="C5" s="42"/>
      <c r="D5" s="42"/>
      <c r="E5" s="42"/>
      <c r="F5" s="39" t="s">
        <v>3</v>
      </c>
      <c r="G5" s="50" t="s">
        <v>4</v>
      </c>
      <c r="H5" s="42"/>
      <c r="I5" s="39" t="s">
        <v>3</v>
      </c>
      <c r="J5" s="50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80" t="s">
        <v>279</v>
      </c>
      <c r="B7" s="40"/>
      <c r="C7" s="41" t="s">
        <v>35</v>
      </c>
      <c r="D7" s="42" t="s">
        <v>6</v>
      </c>
      <c r="E7" s="179">
        <f>E8+E15+E20</f>
        <v>1710761.9</v>
      </c>
      <c r="F7" s="179">
        <f>F8+F15+F20</f>
        <v>32116.9</v>
      </c>
      <c r="G7" s="180">
        <f>F7/E7*100</f>
        <v>1.8773448251331764</v>
      </c>
      <c r="H7" s="179">
        <f>H8+H13+H15+H20</f>
        <v>3020713.9</v>
      </c>
      <c r="I7" s="179">
        <f>I8+I13+I15+I20</f>
        <v>79356.23</v>
      </c>
      <c r="J7" s="183">
        <f>I7/H7*100</f>
        <v>2.6270687204107612</v>
      </c>
    </row>
    <row r="8" spans="1:10" s="1" customFormat="1" ht="15.75">
      <c r="A8" s="61"/>
      <c r="B8" s="62" t="s">
        <v>51</v>
      </c>
      <c r="C8" s="61" t="s">
        <v>35</v>
      </c>
      <c r="D8" s="63" t="s">
        <v>124</v>
      </c>
      <c r="E8" s="173">
        <f>E12</f>
        <v>1576495</v>
      </c>
      <c r="F8" s="173">
        <f>F12</f>
        <v>0</v>
      </c>
      <c r="G8" s="176">
        <v>0</v>
      </c>
      <c r="H8" s="173">
        <f>H9+H10+H11</f>
        <v>2764432</v>
      </c>
      <c r="I8" s="173">
        <f>I9+I10+I11</f>
        <v>42335.15</v>
      </c>
      <c r="J8" s="197">
        <f>I8/H8*100</f>
        <v>1.5314230916152034</v>
      </c>
    </row>
    <row r="9" spans="1:10" s="1" customFormat="1" ht="15.75">
      <c r="A9" s="38"/>
      <c r="B9" s="55"/>
      <c r="C9" s="56">
        <v>6050</v>
      </c>
      <c r="D9" s="57" t="s">
        <v>283</v>
      </c>
      <c r="E9" s="137"/>
      <c r="F9" s="138"/>
      <c r="G9" s="139"/>
      <c r="H9" s="198">
        <v>200000</v>
      </c>
      <c r="I9" s="177">
        <v>42335.15</v>
      </c>
      <c r="J9" s="171">
        <f>I9/H9*100</f>
        <v>21.167575</v>
      </c>
    </row>
    <row r="10" spans="1:10" s="1" customFormat="1" ht="30">
      <c r="A10" s="36"/>
      <c r="B10" s="46"/>
      <c r="C10" s="47">
        <v>6058</v>
      </c>
      <c r="D10" s="58" t="s">
        <v>119</v>
      </c>
      <c r="E10" s="141"/>
      <c r="F10" s="142"/>
      <c r="G10" s="143"/>
      <c r="H10" s="191">
        <v>1576495</v>
      </c>
      <c r="I10" s="192">
        <v>0</v>
      </c>
      <c r="J10" s="170">
        <f>I10/H10*100</f>
        <v>0</v>
      </c>
    </row>
    <row r="11" spans="1:10" s="1" customFormat="1" ht="57" customHeight="1">
      <c r="A11" s="38"/>
      <c r="B11" s="46"/>
      <c r="C11" s="47">
        <v>6059</v>
      </c>
      <c r="D11" s="58" t="s">
        <v>120</v>
      </c>
      <c r="E11" s="141"/>
      <c r="F11" s="146"/>
      <c r="G11" s="143"/>
      <c r="H11" s="191">
        <v>987937</v>
      </c>
      <c r="I11" s="191">
        <v>0</v>
      </c>
      <c r="J11" s="171">
        <f>I11/H11*100</f>
        <v>0</v>
      </c>
    </row>
    <row r="12" spans="1:10" s="1" customFormat="1" ht="28.5" customHeight="1">
      <c r="A12" s="38"/>
      <c r="B12" s="48"/>
      <c r="C12" s="36">
        <v>6268</v>
      </c>
      <c r="D12" s="59" t="s">
        <v>121</v>
      </c>
      <c r="E12" s="170">
        <v>1576495</v>
      </c>
      <c r="F12" s="170">
        <v>0</v>
      </c>
      <c r="G12" s="170">
        <v>0</v>
      </c>
      <c r="H12" s="145"/>
      <c r="I12" s="145"/>
      <c r="J12" s="139"/>
    </row>
    <row r="13" spans="1:10" s="1" customFormat="1" ht="15.75">
      <c r="A13" s="64"/>
      <c r="B13" s="67" t="s">
        <v>123</v>
      </c>
      <c r="C13" s="64" t="s">
        <v>35</v>
      </c>
      <c r="D13" s="66" t="s">
        <v>122</v>
      </c>
      <c r="E13" s="147"/>
      <c r="F13" s="147"/>
      <c r="G13" s="174"/>
      <c r="H13" s="172">
        <f>H14</f>
        <v>8000</v>
      </c>
      <c r="I13" s="172">
        <f>I14</f>
        <v>5061.13</v>
      </c>
      <c r="J13" s="172">
        <f>J14</f>
        <v>63.26412500000001</v>
      </c>
    </row>
    <row r="14" spans="1:10" s="1" customFormat="1" ht="15.75">
      <c r="A14" s="38"/>
      <c r="B14" s="37"/>
      <c r="C14" s="38">
        <v>2850</v>
      </c>
      <c r="D14" s="60" t="s">
        <v>80</v>
      </c>
      <c r="E14" s="150"/>
      <c r="F14" s="150"/>
      <c r="G14" s="175"/>
      <c r="H14" s="171">
        <v>8000</v>
      </c>
      <c r="I14" s="171">
        <v>5061.13</v>
      </c>
      <c r="J14" s="171">
        <f>I14/H14*100</f>
        <v>63.26412500000001</v>
      </c>
    </row>
    <row r="15" spans="1:10" s="68" customFormat="1" ht="22.5" customHeight="1">
      <c r="A15" s="64"/>
      <c r="B15" s="67" t="s">
        <v>307</v>
      </c>
      <c r="C15" s="64" t="s">
        <v>35</v>
      </c>
      <c r="D15" s="66" t="s">
        <v>125</v>
      </c>
      <c r="E15" s="172">
        <f>E19</f>
        <v>102150</v>
      </c>
      <c r="F15" s="172">
        <v>0</v>
      </c>
      <c r="G15" s="174">
        <f>F15/E15*100</f>
        <v>0</v>
      </c>
      <c r="H15" s="172">
        <f>H16+H17+H18</f>
        <v>216165</v>
      </c>
      <c r="I15" s="172">
        <f>I16+I17+I18</f>
        <v>0</v>
      </c>
      <c r="J15" s="182">
        <f>I15/H15*100</f>
        <v>0</v>
      </c>
    </row>
    <row r="16" spans="1:10" s="1" customFormat="1" ht="15.75">
      <c r="A16" s="38"/>
      <c r="B16" s="37"/>
      <c r="C16" s="38">
        <v>6050</v>
      </c>
      <c r="D16" s="60" t="s">
        <v>118</v>
      </c>
      <c r="E16" s="150"/>
      <c r="F16" s="150"/>
      <c r="G16" s="175"/>
      <c r="H16" s="171">
        <v>50000</v>
      </c>
      <c r="I16" s="171">
        <v>0</v>
      </c>
      <c r="J16" s="178">
        <f>I16/H16*100</f>
        <v>0</v>
      </c>
    </row>
    <row r="17" spans="1:10" s="1" customFormat="1" ht="30">
      <c r="A17" s="38"/>
      <c r="B17" s="37"/>
      <c r="C17" s="38">
        <v>6058</v>
      </c>
      <c r="D17" s="58" t="s">
        <v>119</v>
      </c>
      <c r="E17" s="150"/>
      <c r="F17" s="150"/>
      <c r="G17" s="175"/>
      <c r="H17" s="171">
        <v>102150</v>
      </c>
      <c r="I17" s="171">
        <v>0</v>
      </c>
      <c r="J17" s="178">
        <f>I17/H17*100</f>
        <v>0</v>
      </c>
    </row>
    <row r="18" spans="1:10" s="1" customFormat="1" ht="30">
      <c r="A18" s="38"/>
      <c r="B18" s="37"/>
      <c r="C18" s="38">
        <v>6059</v>
      </c>
      <c r="D18" s="58" t="s">
        <v>308</v>
      </c>
      <c r="E18" s="150"/>
      <c r="F18" s="150"/>
      <c r="G18" s="175"/>
      <c r="H18" s="171">
        <v>64015</v>
      </c>
      <c r="I18" s="171">
        <v>0</v>
      </c>
      <c r="J18" s="178">
        <f>I18/H18*100</f>
        <v>0</v>
      </c>
    </row>
    <row r="19" spans="1:10" s="1" customFormat="1" ht="45">
      <c r="A19" s="38"/>
      <c r="B19" s="37"/>
      <c r="C19" s="38">
        <v>6268</v>
      </c>
      <c r="D19" s="59" t="s">
        <v>121</v>
      </c>
      <c r="E19" s="171">
        <v>102150</v>
      </c>
      <c r="F19" s="171">
        <v>0</v>
      </c>
      <c r="G19" s="170">
        <f>F19/E19*100</f>
        <v>0</v>
      </c>
      <c r="H19" s="140"/>
      <c r="I19" s="152"/>
      <c r="J19" s="139"/>
    </row>
    <row r="20" spans="1:10" s="1" customFormat="1" ht="15.75">
      <c r="A20" s="64"/>
      <c r="B20" s="65" t="s">
        <v>9</v>
      </c>
      <c r="C20" s="64" t="s">
        <v>35</v>
      </c>
      <c r="D20" s="66" t="s">
        <v>126</v>
      </c>
      <c r="E20" s="172">
        <f>E21</f>
        <v>32116.9</v>
      </c>
      <c r="F20" s="172">
        <f>F21</f>
        <v>32116.9</v>
      </c>
      <c r="G20" s="174">
        <f>F20/E20*100</f>
        <v>100</v>
      </c>
      <c r="H20" s="172">
        <f>SUM(H22:H26)</f>
        <v>32116.9</v>
      </c>
      <c r="I20" s="172">
        <f>SUM(I22:I26)</f>
        <v>31959.95</v>
      </c>
      <c r="J20" s="182">
        <f>I20/H20*100</f>
        <v>99.51131647201318</v>
      </c>
    </row>
    <row r="21" spans="1:10" s="1" customFormat="1" ht="45">
      <c r="A21" s="56"/>
      <c r="B21" s="56"/>
      <c r="C21" s="38">
        <v>2010</v>
      </c>
      <c r="D21" s="69" t="s">
        <v>269</v>
      </c>
      <c r="E21" s="177">
        <v>32116.9</v>
      </c>
      <c r="F21" s="177">
        <v>32116.9</v>
      </c>
      <c r="G21" s="178">
        <f>F21/E21*100</f>
        <v>100</v>
      </c>
      <c r="H21" s="199"/>
      <c r="I21" s="189"/>
      <c r="J21" s="193"/>
    </row>
    <row r="22" spans="1:10" s="1" customFormat="1" ht="19.5" customHeight="1">
      <c r="A22" s="56"/>
      <c r="B22" s="56"/>
      <c r="C22" s="38">
        <v>4110</v>
      </c>
      <c r="D22" s="60" t="s">
        <v>137</v>
      </c>
      <c r="E22" s="137"/>
      <c r="F22" s="137"/>
      <c r="G22" s="139"/>
      <c r="H22" s="177">
        <v>52.85</v>
      </c>
      <c r="I22" s="189">
        <v>0</v>
      </c>
      <c r="J22" s="171">
        <v>0</v>
      </c>
    </row>
    <row r="23" spans="1:10" s="1" customFormat="1" ht="21" customHeight="1">
      <c r="A23" s="56"/>
      <c r="B23" s="56"/>
      <c r="C23" s="38">
        <v>4120</v>
      </c>
      <c r="D23" s="72" t="s">
        <v>138</v>
      </c>
      <c r="E23" s="137"/>
      <c r="F23" s="137"/>
      <c r="G23" s="139"/>
      <c r="H23" s="177">
        <v>8.93</v>
      </c>
      <c r="I23" s="189">
        <v>0</v>
      </c>
      <c r="J23" s="171">
        <v>0</v>
      </c>
    </row>
    <row r="24" spans="1:10" s="1" customFormat="1" ht="15.75">
      <c r="A24" s="56"/>
      <c r="B24" s="56"/>
      <c r="C24" s="38">
        <v>4170</v>
      </c>
      <c r="D24" s="69" t="s">
        <v>87</v>
      </c>
      <c r="E24" s="137"/>
      <c r="F24" s="137"/>
      <c r="G24" s="139"/>
      <c r="H24" s="177">
        <v>350</v>
      </c>
      <c r="I24" s="189">
        <v>254.83</v>
      </c>
      <c r="J24" s="171">
        <f>I24/H24*100</f>
        <v>72.80857142857144</v>
      </c>
    </row>
    <row r="25" spans="1:10" s="1" customFormat="1" ht="15.75">
      <c r="A25" s="38"/>
      <c r="B25" s="38"/>
      <c r="C25" s="38">
        <v>4300</v>
      </c>
      <c r="D25" s="60" t="s">
        <v>8</v>
      </c>
      <c r="E25" s="150"/>
      <c r="F25" s="150"/>
      <c r="G25" s="139"/>
      <c r="H25" s="193">
        <v>217.96</v>
      </c>
      <c r="I25" s="178">
        <v>217.96</v>
      </c>
      <c r="J25" s="178">
        <f>I25/H25*100</f>
        <v>100</v>
      </c>
    </row>
    <row r="26" spans="1:10" s="1" customFormat="1" ht="15.75">
      <c r="A26" s="38"/>
      <c r="B26" s="38"/>
      <c r="C26" s="38">
        <v>4430</v>
      </c>
      <c r="D26" s="60" t="s">
        <v>183</v>
      </c>
      <c r="E26" s="150"/>
      <c r="F26" s="150"/>
      <c r="G26" s="139"/>
      <c r="H26" s="171">
        <v>31487.16</v>
      </c>
      <c r="I26" s="171">
        <v>31487.16</v>
      </c>
      <c r="J26" s="171">
        <f>I26/H26*100</f>
        <v>100</v>
      </c>
    </row>
    <row r="27" spans="1:10" s="2" customFormat="1" ht="15.75">
      <c r="A27" s="80" t="s">
        <v>278</v>
      </c>
      <c r="B27" s="49"/>
      <c r="C27" s="39" t="s">
        <v>35</v>
      </c>
      <c r="D27" s="50" t="s">
        <v>11</v>
      </c>
      <c r="E27" s="181">
        <f>E29</f>
        <v>5000</v>
      </c>
      <c r="F27" s="181">
        <f>F28</f>
        <v>1734.07</v>
      </c>
      <c r="G27" s="180">
        <f>F27/E27*100</f>
        <v>34.681400000000004</v>
      </c>
      <c r="H27" s="155"/>
      <c r="I27" s="156"/>
      <c r="J27" s="157"/>
    </row>
    <row r="28" spans="1:10" s="1" customFormat="1" ht="15.75">
      <c r="A28" s="64"/>
      <c r="B28" s="64" t="s">
        <v>12</v>
      </c>
      <c r="C28" s="64" t="s">
        <v>35</v>
      </c>
      <c r="D28" s="70" t="s">
        <v>270</v>
      </c>
      <c r="E28" s="172">
        <f>E29</f>
        <v>5000</v>
      </c>
      <c r="F28" s="172">
        <f>F29</f>
        <v>1734.07</v>
      </c>
      <c r="G28" s="182">
        <f>F28/E28*100</f>
        <v>34.681400000000004</v>
      </c>
      <c r="H28" s="158"/>
      <c r="I28" s="147"/>
      <c r="J28" s="159"/>
    </row>
    <row r="29" spans="1:10" s="1" customFormat="1" ht="21.75" customHeight="1">
      <c r="A29" s="38"/>
      <c r="B29" s="38"/>
      <c r="C29" s="74" t="s">
        <v>146</v>
      </c>
      <c r="D29" s="35" t="s">
        <v>127</v>
      </c>
      <c r="E29" s="171">
        <v>5000</v>
      </c>
      <c r="F29" s="171">
        <v>1734.07</v>
      </c>
      <c r="G29" s="178">
        <f>F29/E29*100</f>
        <v>34.681400000000004</v>
      </c>
      <c r="H29" s="150"/>
      <c r="I29" s="150"/>
      <c r="J29" s="160"/>
    </row>
    <row r="30" spans="1:10" s="2" customFormat="1" ht="29.25">
      <c r="A30" s="39">
        <v>400</v>
      </c>
      <c r="B30" s="39"/>
      <c r="C30" s="39" t="s">
        <v>35</v>
      </c>
      <c r="D30" s="71" t="s">
        <v>134</v>
      </c>
      <c r="E30" s="181">
        <f>E32+E34</f>
        <v>65000</v>
      </c>
      <c r="F30" s="181">
        <f>F32+F34</f>
        <v>36844</v>
      </c>
      <c r="G30" s="183">
        <f>F30/E30*100</f>
        <v>56.683076923076925</v>
      </c>
      <c r="H30" s="155"/>
      <c r="I30" s="154"/>
      <c r="J30" s="133"/>
    </row>
    <row r="31" spans="1:10" s="10" customFormat="1" ht="15.75">
      <c r="A31" s="64"/>
      <c r="B31" s="65">
        <v>40002</v>
      </c>
      <c r="C31" s="64" t="s">
        <v>35</v>
      </c>
      <c r="D31" s="66" t="s">
        <v>129</v>
      </c>
      <c r="E31" s="172"/>
      <c r="F31" s="172"/>
      <c r="G31" s="182"/>
      <c r="H31" s="158"/>
      <c r="I31" s="149"/>
      <c r="J31" s="151"/>
    </row>
    <row r="32" spans="1:10" s="10" customFormat="1" ht="21.75" customHeight="1">
      <c r="A32" s="38"/>
      <c r="B32" s="38"/>
      <c r="C32" s="74" t="s">
        <v>131</v>
      </c>
      <c r="D32" s="60" t="s">
        <v>130</v>
      </c>
      <c r="E32" s="171">
        <v>52000</v>
      </c>
      <c r="F32" s="171">
        <v>27847.98</v>
      </c>
      <c r="G32" s="178">
        <f>F32/E32*100</f>
        <v>53.553807692307686</v>
      </c>
      <c r="H32" s="152"/>
      <c r="I32" s="140"/>
      <c r="J32" s="139"/>
    </row>
    <row r="33" spans="1:10" s="10" customFormat="1" ht="15.75">
      <c r="A33" s="64"/>
      <c r="B33" s="64">
        <v>40003</v>
      </c>
      <c r="C33" s="75"/>
      <c r="D33" s="66" t="s">
        <v>132</v>
      </c>
      <c r="E33" s="172">
        <v>13000</v>
      </c>
      <c r="F33" s="172">
        <v>8996.02</v>
      </c>
      <c r="G33" s="182">
        <v>69.2</v>
      </c>
      <c r="H33" s="147"/>
      <c r="I33" s="149"/>
      <c r="J33" s="151"/>
    </row>
    <row r="34" spans="1:10" s="10" customFormat="1" ht="23.25" customHeight="1">
      <c r="A34" s="38"/>
      <c r="B34" s="37"/>
      <c r="C34" s="74" t="s">
        <v>131</v>
      </c>
      <c r="D34" s="60" t="s">
        <v>130</v>
      </c>
      <c r="E34" s="171">
        <v>13000</v>
      </c>
      <c r="F34" s="171">
        <v>8996.02</v>
      </c>
      <c r="G34" s="178">
        <f>F34/E34*100</f>
        <v>69.20015384615384</v>
      </c>
      <c r="H34" s="150"/>
      <c r="I34" s="140"/>
      <c r="J34" s="139"/>
    </row>
    <row r="35" spans="1:10" s="1" customFormat="1" ht="15">
      <c r="A35" s="39">
        <v>600</v>
      </c>
      <c r="B35" s="49"/>
      <c r="C35" s="39" t="s">
        <v>35</v>
      </c>
      <c r="D35" s="71" t="s">
        <v>133</v>
      </c>
      <c r="E35" s="181">
        <f>E36</f>
        <v>212000</v>
      </c>
      <c r="F35" s="181">
        <f>F36</f>
        <v>18423.02</v>
      </c>
      <c r="G35" s="183">
        <f>F35/E35*100</f>
        <v>8.690103773584907</v>
      </c>
      <c r="H35" s="181">
        <f>H36</f>
        <v>516989.38</v>
      </c>
      <c r="I35" s="181">
        <f>I36</f>
        <v>127915.55000000002</v>
      </c>
      <c r="J35" s="181">
        <f aca="true" t="shared" si="0" ref="J35:J48">I35/H35*100</f>
        <v>24.742394128096016</v>
      </c>
    </row>
    <row r="36" spans="1:10" s="1" customFormat="1" ht="15.75">
      <c r="A36" s="64"/>
      <c r="B36" s="65">
        <v>60016</v>
      </c>
      <c r="C36" s="64" t="s">
        <v>35</v>
      </c>
      <c r="D36" s="66" t="s">
        <v>128</v>
      </c>
      <c r="E36" s="172">
        <f>E37+E49</f>
        <v>212000</v>
      </c>
      <c r="F36" s="172">
        <f>F37+F49</f>
        <v>18423.02</v>
      </c>
      <c r="G36" s="185">
        <f>F36/E36*100</f>
        <v>8.690103773584907</v>
      </c>
      <c r="H36" s="172">
        <f>SUM(H38:H48)</f>
        <v>516989.38</v>
      </c>
      <c r="I36" s="172">
        <f>SUM(I38:I48)</f>
        <v>127915.55000000002</v>
      </c>
      <c r="J36" s="172">
        <f t="shared" si="0"/>
        <v>24.742394128096016</v>
      </c>
    </row>
    <row r="37" spans="1:10" s="1" customFormat="1" ht="30">
      <c r="A37" s="38"/>
      <c r="B37" s="37"/>
      <c r="C37" s="38">
        <v>2700</v>
      </c>
      <c r="D37" s="60" t="s">
        <v>117</v>
      </c>
      <c r="E37" s="171">
        <v>92000</v>
      </c>
      <c r="F37" s="171">
        <v>18423.02</v>
      </c>
      <c r="G37" s="170">
        <f>F37/E37*100</f>
        <v>20.025021739130437</v>
      </c>
      <c r="H37" s="171"/>
      <c r="I37" s="171"/>
      <c r="J37" s="171"/>
    </row>
    <row r="38" spans="1:10" s="1" customFormat="1" ht="22.5" customHeight="1">
      <c r="A38" s="38"/>
      <c r="B38" s="37"/>
      <c r="C38" s="38">
        <v>4010</v>
      </c>
      <c r="D38" s="60" t="s">
        <v>135</v>
      </c>
      <c r="E38" s="150"/>
      <c r="F38" s="150"/>
      <c r="G38" s="132"/>
      <c r="H38" s="171">
        <v>87888</v>
      </c>
      <c r="I38" s="171">
        <v>33534.93</v>
      </c>
      <c r="J38" s="171">
        <f t="shared" si="0"/>
        <v>38.15643773894047</v>
      </c>
    </row>
    <row r="39" spans="1:10" s="1" customFormat="1" ht="20.25" customHeight="1">
      <c r="A39" s="38"/>
      <c r="B39" s="37"/>
      <c r="C39" s="38">
        <v>4040</v>
      </c>
      <c r="D39" s="60" t="s">
        <v>136</v>
      </c>
      <c r="E39" s="150"/>
      <c r="F39" s="150"/>
      <c r="G39" s="132"/>
      <c r="H39" s="171">
        <v>4259</v>
      </c>
      <c r="I39" s="171">
        <v>4258.6</v>
      </c>
      <c r="J39" s="171">
        <f t="shared" si="0"/>
        <v>99.99060812397276</v>
      </c>
    </row>
    <row r="40" spans="1:10" s="1" customFormat="1" ht="20.25" customHeight="1">
      <c r="A40" s="43"/>
      <c r="B40" s="44"/>
      <c r="C40" s="43">
        <v>4110</v>
      </c>
      <c r="D40" s="72" t="s">
        <v>137</v>
      </c>
      <c r="E40" s="136"/>
      <c r="F40" s="136"/>
      <c r="G40" s="132"/>
      <c r="H40" s="184">
        <v>19815</v>
      </c>
      <c r="I40" s="184">
        <v>7132.22</v>
      </c>
      <c r="J40" s="184">
        <f t="shared" si="0"/>
        <v>35.99404491546808</v>
      </c>
    </row>
    <row r="41" spans="1:10" s="1" customFormat="1" ht="24.75" customHeight="1">
      <c r="A41" s="43"/>
      <c r="B41" s="44"/>
      <c r="C41" s="43">
        <v>4120</v>
      </c>
      <c r="D41" s="72" t="s">
        <v>138</v>
      </c>
      <c r="E41" s="136"/>
      <c r="F41" s="136"/>
      <c r="G41" s="132"/>
      <c r="H41" s="184">
        <v>2729</v>
      </c>
      <c r="I41" s="184">
        <v>1112.97</v>
      </c>
      <c r="J41" s="184">
        <f t="shared" si="0"/>
        <v>40.78307072187614</v>
      </c>
    </row>
    <row r="42" spans="1:10" s="1" customFormat="1" ht="24.75" customHeight="1">
      <c r="A42" s="43"/>
      <c r="B42" s="44"/>
      <c r="C42" s="43">
        <v>4170</v>
      </c>
      <c r="D42" s="72" t="s">
        <v>87</v>
      </c>
      <c r="E42" s="136"/>
      <c r="F42" s="136"/>
      <c r="G42" s="132"/>
      <c r="H42" s="184">
        <v>20000</v>
      </c>
      <c r="I42" s="184">
        <v>10328.62</v>
      </c>
      <c r="J42" s="184">
        <f t="shared" si="0"/>
        <v>51.64310000000001</v>
      </c>
    </row>
    <row r="43" spans="1:10" s="1" customFormat="1" ht="21.75" customHeight="1">
      <c r="A43" s="43"/>
      <c r="B43" s="44"/>
      <c r="C43" s="43">
        <v>4210</v>
      </c>
      <c r="D43" s="72" t="s">
        <v>139</v>
      </c>
      <c r="E43" s="136"/>
      <c r="F43" s="136"/>
      <c r="G43" s="132"/>
      <c r="H43" s="184">
        <v>2000</v>
      </c>
      <c r="I43" s="184">
        <v>0</v>
      </c>
      <c r="J43" s="184">
        <f t="shared" si="0"/>
        <v>0</v>
      </c>
    </row>
    <row r="44" spans="1:10" s="1" customFormat="1" ht="26.25" customHeight="1">
      <c r="A44" s="43"/>
      <c r="B44" s="44"/>
      <c r="C44" s="43">
        <v>4270</v>
      </c>
      <c r="D44" s="72" t="s">
        <v>140</v>
      </c>
      <c r="E44" s="136"/>
      <c r="F44" s="136"/>
      <c r="G44" s="132"/>
      <c r="H44" s="184">
        <v>65000</v>
      </c>
      <c r="I44" s="184">
        <v>9884.7</v>
      </c>
      <c r="J44" s="184">
        <f t="shared" si="0"/>
        <v>15.20723076923077</v>
      </c>
    </row>
    <row r="45" spans="1:10" s="1" customFormat="1" ht="27" customHeight="1">
      <c r="A45" s="43"/>
      <c r="B45" s="44"/>
      <c r="C45" s="43">
        <v>4280</v>
      </c>
      <c r="D45" s="72" t="s">
        <v>141</v>
      </c>
      <c r="E45" s="136"/>
      <c r="F45" s="136"/>
      <c r="G45" s="132"/>
      <c r="H45" s="184">
        <v>1400</v>
      </c>
      <c r="I45" s="184">
        <v>30</v>
      </c>
      <c r="J45" s="184">
        <f t="shared" si="0"/>
        <v>2.142857142857143</v>
      </c>
    </row>
    <row r="46" spans="1:10" s="1" customFormat="1" ht="24.75" customHeight="1">
      <c r="A46" s="38"/>
      <c r="B46" s="38"/>
      <c r="C46" s="38">
        <v>4300</v>
      </c>
      <c r="D46" s="60" t="s">
        <v>8</v>
      </c>
      <c r="E46" s="150"/>
      <c r="F46" s="150"/>
      <c r="G46" s="133"/>
      <c r="H46" s="171">
        <v>70343.1</v>
      </c>
      <c r="I46" s="171">
        <v>58967.05</v>
      </c>
      <c r="J46" s="171">
        <f t="shared" si="0"/>
        <v>83.82776704467105</v>
      </c>
    </row>
    <row r="47" spans="1:10" s="1" customFormat="1" ht="21.75" customHeight="1">
      <c r="A47" s="43"/>
      <c r="B47" s="44"/>
      <c r="C47" s="43">
        <v>4440</v>
      </c>
      <c r="D47" s="72" t="s">
        <v>161</v>
      </c>
      <c r="E47" s="136"/>
      <c r="F47" s="136"/>
      <c r="G47" s="133"/>
      <c r="H47" s="184">
        <v>3555.28</v>
      </c>
      <c r="I47" s="184">
        <v>2666.46</v>
      </c>
      <c r="J47" s="184">
        <f t="shared" si="0"/>
        <v>75</v>
      </c>
    </row>
    <row r="48" spans="1:10" s="1" customFormat="1" ht="24" customHeight="1">
      <c r="A48" s="43"/>
      <c r="B48" s="44"/>
      <c r="C48" s="43">
        <v>6050</v>
      </c>
      <c r="D48" s="72" t="s">
        <v>142</v>
      </c>
      <c r="E48" s="136"/>
      <c r="F48" s="136"/>
      <c r="G48" s="132"/>
      <c r="H48" s="184">
        <v>240000</v>
      </c>
      <c r="I48" s="184">
        <v>0</v>
      </c>
      <c r="J48" s="184">
        <f t="shared" si="0"/>
        <v>0</v>
      </c>
    </row>
    <row r="49" spans="1:10" s="1" customFormat="1" ht="30">
      <c r="A49" s="43"/>
      <c r="B49" s="44"/>
      <c r="C49" s="43">
        <v>6290</v>
      </c>
      <c r="D49" s="72" t="s">
        <v>294</v>
      </c>
      <c r="E49" s="184">
        <v>120000</v>
      </c>
      <c r="F49" s="184">
        <v>0</v>
      </c>
      <c r="G49" s="179">
        <f>F49/E49*100</f>
        <v>0</v>
      </c>
      <c r="H49" s="161"/>
      <c r="I49" s="161"/>
      <c r="J49" s="161"/>
    </row>
    <row r="50" spans="1:10" s="2" customFormat="1" ht="15.75">
      <c r="A50" s="51">
        <v>700</v>
      </c>
      <c r="B50" s="52"/>
      <c r="C50" s="51" t="s">
        <v>35</v>
      </c>
      <c r="D50" s="73" t="s">
        <v>13</v>
      </c>
      <c r="E50" s="196">
        <f>E51+E53</f>
        <v>653685</v>
      </c>
      <c r="F50" s="196">
        <f>F51+F53</f>
        <v>158642.28</v>
      </c>
      <c r="G50" s="181">
        <f>F50/E50*100</f>
        <v>24.268918515798894</v>
      </c>
      <c r="H50" s="196">
        <f>H51+H53</f>
        <v>227590.44</v>
      </c>
      <c r="I50" s="196">
        <f>I51+I53</f>
        <v>105967.86000000002</v>
      </c>
      <c r="J50" s="196">
        <f>I50/H50*100</f>
        <v>46.560769424234174</v>
      </c>
    </row>
    <row r="51" spans="1:10" s="1" customFormat="1" ht="30">
      <c r="A51" s="64"/>
      <c r="B51" s="76">
        <v>70004</v>
      </c>
      <c r="C51" s="77" t="s">
        <v>35</v>
      </c>
      <c r="D51" s="78" t="s">
        <v>143</v>
      </c>
      <c r="E51" s="186">
        <f>E52</f>
        <v>58000</v>
      </c>
      <c r="F51" s="186">
        <f>F52</f>
        <v>19819.18</v>
      </c>
      <c r="G51" s="172">
        <f>F51/E51*100</f>
        <v>34.171</v>
      </c>
      <c r="H51" s="200"/>
      <c r="I51" s="186"/>
      <c r="J51" s="172"/>
    </row>
    <row r="52" spans="1:10" s="1" customFormat="1" ht="20.25" customHeight="1">
      <c r="A52" s="38"/>
      <c r="B52" s="55"/>
      <c r="C52" s="79" t="s">
        <v>131</v>
      </c>
      <c r="D52" s="57" t="s">
        <v>144</v>
      </c>
      <c r="E52" s="177">
        <v>58000</v>
      </c>
      <c r="F52" s="177">
        <v>19819.18</v>
      </c>
      <c r="G52" s="181">
        <f>F52/E52*100</f>
        <v>34.171</v>
      </c>
      <c r="H52" s="198"/>
      <c r="I52" s="177"/>
      <c r="J52" s="171"/>
    </row>
    <row r="53" spans="1:10" s="1" customFormat="1" ht="15.75">
      <c r="A53" s="64"/>
      <c r="B53" s="65">
        <v>70005</v>
      </c>
      <c r="C53" s="64" t="s">
        <v>35</v>
      </c>
      <c r="D53" s="66" t="s">
        <v>148</v>
      </c>
      <c r="E53" s="172">
        <f>SUM(E54:E66)</f>
        <v>595685</v>
      </c>
      <c r="F53" s="172">
        <f>SUM(F54:F65)</f>
        <v>138823.1</v>
      </c>
      <c r="G53" s="185">
        <f>F53/E53*100</f>
        <v>23.304783568496774</v>
      </c>
      <c r="H53" s="172">
        <f>SUM(H54:H60)</f>
        <v>227590.44</v>
      </c>
      <c r="I53" s="172">
        <f>SUM(I54:I60)</f>
        <v>105967.86000000002</v>
      </c>
      <c r="J53" s="172">
        <f aca="true" t="shared" si="1" ref="J53:J60">I53/H53*100</f>
        <v>46.560769424234174</v>
      </c>
    </row>
    <row r="54" spans="1:10" s="1" customFormat="1" ht="20.25" customHeight="1">
      <c r="A54" s="64"/>
      <c r="B54" s="65"/>
      <c r="C54" s="38">
        <v>4210</v>
      </c>
      <c r="D54" s="60" t="s">
        <v>139</v>
      </c>
      <c r="E54" s="140"/>
      <c r="F54" s="140"/>
      <c r="G54" s="145"/>
      <c r="H54" s="171">
        <v>15000</v>
      </c>
      <c r="I54" s="171">
        <v>7355</v>
      </c>
      <c r="J54" s="171">
        <v>0</v>
      </c>
    </row>
    <row r="55" spans="1:10" s="1" customFormat="1" ht="20.25" customHeight="1">
      <c r="A55" s="38"/>
      <c r="B55" s="37"/>
      <c r="C55" s="38">
        <v>4260</v>
      </c>
      <c r="D55" s="60" t="s">
        <v>149</v>
      </c>
      <c r="E55" s="140"/>
      <c r="F55" s="140"/>
      <c r="G55" s="145"/>
      <c r="H55" s="171">
        <v>63000</v>
      </c>
      <c r="I55" s="171">
        <v>30386.8</v>
      </c>
      <c r="J55" s="171">
        <f t="shared" si="1"/>
        <v>48.23301587301587</v>
      </c>
    </row>
    <row r="56" spans="1:10" s="1" customFormat="1" ht="20.25" customHeight="1">
      <c r="A56" s="38"/>
      <c r="B56" s="37"/>
      <c r="C56" s="38">
        <v>4270</v>
      </c>
      <c r="D56" s="60" t="s">
        <v>140</v>
      </c>
      <c r="E56" s="140"/>
      <c r="F56" s="140"/>
      <c r="G56" s="145"/>
      <c r="H56" s="171">
        <v>55000</v>
      </c>
      <c r="I56" s="171">
        <v>26295.99</v>
      </c>
      <c r="J56" s="171">
        <f t="shared" si="1"/>
        <v>47.810890909090915</v>
      </c>
    </row>
    <row r="57" spans="1:10" s="1" customFormat="1" ht="15.75">
      <c r="A57" s="38"/>
      <c r="B57" s="37"/>
      <c r="C57" s="38">
        <v>4300</v>
      </c>
      <c r="D57" s="60" t="s">
        <v>150</v>
      </c>
      <c r="E57" s="140"/>
      <c r="F57" s="140"/>
      <c r="G57" s="140"/>
      <c r="H57" s="171">
        <v>53090.44</v>
      </c>
      <c r="I57" s="171">
        <v>35772.07</v>
      </c>
      <c r="J57" s="171">
        <f t="shared" si="1"/>
        <v>67.37949431197029</v>
      </c>
    </row>
    <row r="58" spans="1:10" s="1" customFormat="1" ht="21" customHeight="1">
      <c r="A58" s="38"/>
      <c r="B58" s="37"/>
      <c r="C58" s="38">
        <v>4430</v>
      </c>
      <c r="D58" s="60" t="s">
        <v>151</v>
      </c>
      <c r="E58" s="140"/>
      <c r="F58" s="140"/>
      <c r="G58" s="140"/>
      <c r="H58" s="171">
        <v>1500</v>
      </c>
      <c r="I58" s="171">
        <v>612</v>
      </c>
      <c r="J58" s="171">
        <f t="shared" si="1"/>
        <v>40.8</v>
      </c>
    </row>
    <row r="59" spans="1:10" s="1" customFormat="1" ht="15.75">
      <c r="A59" s="38"/>
      <c r="B59" s="37"/>
      <c r="C59" s="38">
        <v>4530</v>
      </c>
      <c r="D59" s="60" t="s">
        <v>152</v>
      </c>
      <c r="E59" s="140"/>
      <c r="F59" s="140"/>
      <c r="G59" s="143"/>
      <c r="H59" s="171">
        <v>20000</v>
      </c>
      <c r="I59" s="171">
        <v>5546</v>
      </c>
      <c r="J59" s="171">
        <f t="shared" si="1"/>
        <v>27.73</v>
      </c>
    </row>
    <row r="60" spans="1:10" s="1" customFormat="1" ht="15.75">
      <c r="A60" s="38"/>
      <c r="B60" s="37"/>
      <c r="C60" s="38">
        <v>6050</v>
      </c>
      <c r="D60" s="60" t="s">
        <v>118</v>
      </c>
      <c r="E60" s="140"/>
      <c r="F60" s="152"/>
      <c r="G60" s="143"/>
      <c r="H60" s="171">
        <v>20000</v>
      </c>
      <c r="I60" s="171">
        <v>0</v>
      </c>
      <c r="J60" s="171">
        <f t="shared" si="1"/>
        <v>0</v>
      </c>
    </row>
    <row r="61" spans="1:10" s="1" customFormat="1" ht="30">
      <c r="A61" s="38"/>
      <c r="B61" s="38"/>
      <c r="C61" s="74" t="s">
        <v>145</v>
      </c>
      <c r="D61" s="60" t="s">
        <v>153</v>
      </c>
      <c r="E61" s="171">
        <v>22335</v>
      </c>
      <c r="F61" s="171">
        <v>21594.4</v>
      </c>
      <c r="G61" s="178">
        <f aca="true" t="shared" si="2" ref="G61:G66">F61/E61*100</f>
        <v>96.68412805014552</v>
      </c>
      <c r="H61" s="150"/>
      <c r="I61" s="150"/>
      <c r="J61" s="133"/>
    </row>
    <row r="62" spans="1:10" s="1" customFormat="1" ht="30">
      <c r="A62" s="38"/>
      <c r="B62" s="38"/>
      <c r="C62" s="74" t="s">
        <v>287</v>
      </c>
      <c r="D62" s="60" t="s">
        <v>284</v>
      </c>
      <c r="E62" s="171">
        <v>118750</v>
      </c>
      <c r="F62" s="171">
        <v>113240.01</v>
      </c>
      <c r="G62" s="178">
        <f t="shared" si="2"/>
        <v>95.36000842105263</v>
      </c>
      <c r="H62" s="150"/>
      <c r="I62" s="150"/>
      <c r="J62" s="133"/>
    </row>
    <row r="63" spans="1:10" s="1" customFormat="1" ht="30">
      <c r="A63" s="38"/>
      <c r="B63" s="38"/>
      <c r="C63" s="74" t="s">
        <v>146</v>
      </c>
      <c r="D63" s="60" t="s">
        <v>154</v>
      </c>
      <c r="E63" s="171">
        <v>3400</v>
      </c>
      <c r="F63" s="171">
        <v>224.6</v>
      </c>
      <c r="G63" s="171">
        <f t="shared" si="2"/>
        <v>6.605882352941177</v>
      </c>
      <c r="H63" s="150"/>
      <c r="I63" s="150"/>
      <c r="J63" s="133"/>
    </row>
    <row r="64" spans="1:10" s="1" customFormat="1" ht="30">
      <c r="A64" s="38"/>
      <c r="B64" s="38"/>
      <c r="C64" s="74" t="s">
        <v>295</v>
      </c>
      <c r="D64" s="60" t="s">
        <v>296</v>
      </c>
      <c r="E64" s="171">
        <v>433000</v>
      </c>
      <c r="F64" s="171">
        <v>0</v>
      </c>
      <c r="G64" s="171">
        <f t="shared" si="2"/>
        <v>0</v>
      </c>
      <c r="H64" s="150"/>
      <c r="I64" s="150"/>
      <c r="J64" s="133"/>
    </row>
    <row r="65" spans="1:10" s="1" customFormat="1" ht="28.5" customHeight="1">
      <c r="A65" s="38"/>
      <c r="B65" s="38"/>
      <c r="C65" s="74" t="s">
        <v>147</v>
      </c>
      <c r="D65" s="60" t="s">
        <v>155</v>
      </c>
      <c r="E65" s="171">
        <v>8200</v>
      </c>
      <c r="F65" s="171">
        <v>3764.09</v>
      </c>
      <c r="G65" s="178">
        <f t="shared" si="2"/>
        <v>45.903536585365856</v>
      </c>
      <c r="H65" s="150"/>
      <c r="I65" s="150"/>
      <c r="J65" s="133"/>
    </row>
    <row r="66" spans="1:10" s="1" customFormat="1" ht="45">
      <c r="A66" s="38"/>
      <c r="B66" s="37"/>
      <c r="C66" s="74" t="s">
        <v>297</v>
      </c>
      <c r="D66" s="60" t="s">
        <v>298</v>
      </c>
      <c r="E66" s="171">
        <v>10000</v>
      </c>
      <c r="F66" s="171">
        <v>0</v>
      </c>
      <c r="G66" s="175">
        <f t="shared" si="2"/>
        <v>0</v>
      </c>
      <c r="H66" s="150"/>
      <c r="I66" s="150"/>
      <c r="J66" s="133"/>
    </row>
    <row r="67" spans="1:10" s="1" customFormat="1" ht="18" customHeight="1">
      <c r="A67" s="39">
        <v>710</v>
      </c>
      <c r="B67" s="49"/>
      <c r="C67" s="80" t="s">
        <v>35</v>
      </c>
      <c r="D67" s="71" t="s">
        <v>156</v>
      </c>
      <c r="E67" s="154"/>
      <c r="F67" s="155"/>
      <c r="G67" s="132"/>
      <c r="H67" s="181">
        <v>500</v>
      </c>
      <c r="I67" s="181">
        <v>0</v>
      </c>
      <c r="J67" s="181">
        <v>0</v>
      </c>
    </row>
    <row r="68" spans="1:10" s="1" customFormat="1" ht="20.25" customHeight="1">
      <c r="A68" s="64"/>
      <c r="B68" s="64">
        <v>71035</v>
      </c>
      <c r="C68" s="64" t="s">
        <v>35</v>
      </c>
      <c r="D68" s="66" t="s">
        <v>157</v>
      </c>
      <c r="E68" s="149"/>
      <c r="F68" s="149"/>
      <c r="G68" s="151"/>
      <c r="H68" s="172">
        <v>500</v>
      </c>
      <c r="I68" s="172">
        <v>0</v>
      </c>
      <c r="J68" s="172">
        <v>0</v>
      </c>
    </row>
    <row r="69" spans="1:10" ht="20.25" customHeight="1">
      <c r="A69" s="38"/>
      <c r="B69" s="38"/>
      <c r="C69" s="38">
        <v>4210</v>
      </c>
      <c r="D69" s="60" t="s">
        <v>139</v>
      </c>
      <c r="E69" s="140"/>
      <c r="F69" s="140"/>
      <c r="G69" s="139"/>
      <c r="H69" s="171">
        <v>500</v>
      </c>
      <c r="I69" s="171">
        <v>0</v>
      </c>
      <c r="J69" s="181">
        <v>0</v>
      </c>
    </row>
    <row r="70" spans="1:10" s="5" customFormat="1" ht="21" customHeight="1">
      <c r="A70" s="39">
        <v>750</v>
      </c>
      <c r="B70" s="49"/>
      <c r="C70" s="39" t="s">
        <v>35</v>
      </c>
      <c r="D70" s="71" t="s">
        <v>19</v>
      </c>
      <c r="E70" s="181">
        <f>E71+E85+E106+E113</f>
        <v>36512</v>
      </c>
      <c r="F70" s="181">
        <f>F71+F85+F106+F113</f>
        <v>25144.11</v>
      </c>
      <c r="G70" s="180">
        <f>F70/E70*100</f>
        <v>68.8653319456617</v>
      </c>
      <c r="H70" s="181">
        <f>H71+H81+H85+H106+H113</f>
        <v>1396560</v>
      </c>
      <c r="I70" s="181">
        <f>I71+I81+I85+I106+I113</f>
        <v>733566.3099999998</v>
      </c>
      <c r="J70" s="183">
        <f>I70/H70*100</f>
        <v>52.526659076588174</v>
      </c>
    </row>
    <row r="71" spans="1:10" ht="15">
      <c r="A71" s="64"/>
      <c r="B71" s="64">
        <v>75011</v>
      </c>
      <c r="C71" s="64" t="s">
        <v>35</v>
      </c>
      <c r="D71" s="66" t="s">
        <v>158</v>
      </c>
      <c r="E71" s="172">
        <f>E72</f>
        <v>21878</v>
      </c>
      <c r="F71" s="172">
        <f>F72</f>
        <v>11930</v>
      </c>
      <c r="G71" s="176">
        <f>F71/E71*100</f>
        <v>54.52966450315385</v>
      </c>
      <c r="H71" s="172">
        <f>SUM(H73:H80)</f>
        <v>81189</v>
      </c>
      <c r="I71" s="172">
        <f>SUM(I73:I80)</f>
        <v>44622.67</v>
      </c>
      <c r="J71" s="182">
        <f>I71/H71*100</f>
        <v>54.961472613285046</v>
      </c>
    </row>
    <row r="72" spans="1:10" ht="30">
      <c r="A72" s="38"/>
      <c r="B72" s="38"/>
      <c r="C72" s="38">
        <v>2010</v>
      </c>
      <c r="D72" s="60" t="s">
        <v>159</v>
      </c>
      <c r="E72" s="171">
        <v>21878</v>
      </c>
      <c r="F72" s="171">
        <v>11930</v>
      </c>
      <c r="G72" s="178">
        <f>F72/E72*100</f>
        <v>54.52966450315385</v>
      </c>
      <c r="H72" s="193"/>
      <c r="I72" s="193"/>
      <c r="J72" s="193"/>
    </row>
    <row r="73" spans="1:10" ht="15">
      <c r="A73" s="38"/>
      <c r="B73" s="38"/>
      <c r="C73" s="38">
        <v>4010</v>
      </c>
      <c r="D73" s="60" t="s">
        <v>20</v>
      </c>
      <c r="E73" s="140"/>
      <c r="F73" s="152"/>
      <c r="G73" s="133"/>
      <c r="H73" s="171">
        <v>61409</v>
      </c>
      <c r="I73" s="171">
        <v>32056.24</v>
      </c>
      <c r="J73" s="171">
        <f aca="true" t="shared" si="3" ref="J73:J80">I73/H73*100</f>
        <v>52.20120829194418</v>
      </c>
    </row>
    <row r="74" spans="1:10" ht="15">
      <c r="A74" s="38"/>
      <c r="B74" s="38"/>
      <c r="C74" s="38">
        <v>4040</v>
      </c>
      <c r="D74" s="60" t="s">
        <v>20</v>
      </c>
      <c r="E74" s="140"/>
      <c r="F74" s="150"/>
      <c r="G74" s="132"/>
      <c r="H74" s="171">
        <v>4840</v>
      </c>
      <c r="I74" s="171">
        <v>4839.4</v>
      </c>
      <c r="J74" s="171">
        <f t="shared" si="3"/>
        <v>99.98760330578511</v>
      </c>
    </row>
    <row r="75" spans="1:10" ht="15">
      <c r="A75" s="38"/>
      <c r="B75" s="37"/>
      <c r="C75" s="38">
        <v>4110</v>
      </c>
      <c r="D75" s="60" t="s">
        <v>21</v>
      </c>
      <c r="E75" s="140"/>
      <c r="F75" s="150"/>
      <c r="G75" s="132"/>
      <c r="H75" s="171">
        <v>10005</v>
      </c>
      <c r="I75" s="171">
        <v>5520.26</v>
      </c>
      <c r="J75" s="171">
        <f t="shared" si="3"/>
        <v>55.17501249375313</v>
      </c>
    </row>
    <row r="76" spans="1:10" ht="15">
      <c r="A76" s="38"/>
      <c r="B76" s="37"/>
      <c r="C76" s="38">
        <v>4210</v>
      </c>
      <c r="D76" s="60" t="s">
        <v>10</v>
      </c>
      <c r="E76" s="140"/>
      <c r="F76" s="150"/>
      <c r="G76" s="132"/>
      <c r="H76" s="171">
        <v>1588.3</v>
      </c>
      <c r="I76" s="171">
        <v>595.1</v>
      </c>
      <c r="J76" s="171">
        <f t="shared" si="3"/>
        <v>37.467732796071274</v>
      </c>
    </row>
    <row r="77" spans="1:10" ht="15">
      <c r="A77" s="38"/>
      <c r="B77" s="37"/>
      <c r="C77" s="38">
        <v>4300</v>
      </c>
      <c r="D77" s="60" t="s">
        <v>150</v>
      </c>
      <c r="E77" s="140"/>
      <c r="F77" s="150"/>
      <c r="G77" s="132"/>
      <c r="H77" s="171">
        <v>400</v>
      </c>
      <c r="I77" s="171">
        <v>17.64</v>
      </c>
      <c r="J77" s="171">
        <v>7.1</v>
      </c>
    </row>
    <row r="78" spans="1:10" ht="15">
      <c r="A78" s="38"/>
      <c r="B78" s="37"/>
      <c r="C78" s="38">
        <v>4410</v>
      </c>
      <c r="D78" s="60" t="s">
        <v>160</v>
      </c>
      <c r="E78" s="140"/>
      <c r="F78" s="150"/>
      <c r="G78" s="132"/>
      <c r="H78" s="171">
        <v>250</v>
      </c>
      <c r="I78" s="171">
        <v>21.5</v>
      </c>
      <c r="J78" s="171">
        <f t="shared" si="3"/>
        <v>8.6</v>
      </c>
    </row>
    <row r="79" spans="1:10" ht="15">
      <c r="A79" s="38"/>
      <c r="B79" s="37"/>
      <c r="C79" s="38">
        <v>4440</v>
      </c>
      <c r="D79" s="60" t="s">
        <v>161</v>
      </c>
      <c r="E79" s="140"/>
      <c r="F79" s="150"/>
      <c r="G79" s="132"/>
      <c r="H79" s="171">
        <v>2096.7</v>
      </c>
      <c r="I79" s="171">
        <v>1572.53</v>
      </c>
      <c r="J79" s="171">
        <f t="shared" si="3"/>
        <v>75.00023846997664</v>
      </c>
    </row>
    <row r="80" spans="1:10" ht="30">
      <c r="A80" s="38"/>
      <c r="B80" s="37"/>
      <c r="C80" s="38">
        <v>4700</v>
      </c>
      <c r="D80" s="60" t="s">
        <v>162</v>
      </c>
      <c r="E80" s="140"/>
      <c r="F80" s="150"/>
      <c r="G80" s="132"/>
      <c r="H80" s="171">
        <v>600</v>
      </c>
      <c r="I80" s="171">
        <v>0</v>
      </c>
      <c r="J80" s="171">
        <f t="shared" si="3"/>
        <v>0</v>
      </c>
    </row>
    <row r="81" spans="1:10" ht="15">
      <c r="A81" s="64"/>
      <c r="B81" s="65">
        <v>75022</v>
      </c>
      <c r="C81" s="64" t="s">
        <v>35</v>
      </c>
      <c r="D81" s="66" t="s">
        <v>168</v>
      </c>
      <c r="E81" s="149"/>
      <c r="F81" s="147"/>
      <c r="G81" s="151"/>
      <c r="H81" s="201">
        <f>H82+H83+H84</f>
        <v>57200</v>
      </c>
      <c r="I81" s="172">
        <f>I82+I83+I84</f>
        <v>35796.03</v>
      </c>
      <c r="J81" s="182">
        <f>I81/H81*100</f>
        <v>62.58047202797202</v>
      </c>
    </row>
    <row r="82" spans="1:10" ht="15">
      <c r="A82" s="38"/>
      <c r="B82" s="37"/>
      <c r="C82" s="38">
        <v>3030</v>
      </c>
      <c r="D82" s="60" t="s">
        <v>28</v>
      </c>
      <c r="E82" s="140"/>
      <c r="F82" s="150"/>
      <c r="G82" s="132"/>
      <c r="H82" s="202">
        <v>55000</v>
      </c>
      <c r="I82" s="171">
        <v>34767.39</v>
      </c>
      <c r="J82" s="178">
        <f>I82/H82*100</f>
        <v>63.21343636363637</v>
      </c>
    </row>
    <row r="83" spans="1:10" ht="15.75" customHeight="1">
      <c r="A83" s="38"/>
      <c r="B83" s="37"/>
      <c r="C83" s="38">
        <v>4210</v>
      </c>
      <c r="D83" s="60" t="s">
        <v>10</v>
      </c>
      <c r="E83" s="140"/>
      <c r="F83" s="150"/>
      <c r="G83" s="132"/>
      <c r="H83" s="202">
        <v>2000</v>
      </c>
      <c r="I83" s="171">
        <v>1028.64</v>
      </c>
      <c r="J83" s="178">
        <f>I83/H83*100</f>
        <v>51.432</v>
      </c>
    </row>
    <row r="84" spans="1:10" ht="15.75" customHeight="1">
      <c r="A84" s="38"/>
      <c r="B84" s="37"/>
      <c r="C84" s="38">
        <v>4300</v>
      </c>
      <c r="D84" s="60" t="s">
        <v>8</v>
      </c>
      <c r="E84" s="140"/>
      <c r="F84" s="150"/>
      <c r="G84" s="132"/>
      <c r="H84" s="202">
        <v>200</v>
      </c>
      <c r="I84" s="171">
        <v>0</v>
      </c>
      <c r="J84" s="178">
        <f>I84/H84*100</f>
        <v>0</v>
      </c>
    </row>
    <row r="85" spans="1:10" ht="15">
      <c r="A85" s="64"/>
      <c r="B85" s="65">
        <v>75023</v>
      </c>
      <c r="C85" s="64" t="s">
        <v>35</v>
      </c>
      <c r="D85" s="66" t="s">
        <v>169</v>
      </c>
      <c r="E85" s="172">
        <f>E86</f>
        <v>5500</v>
      </c>
      <c r="F85" s="172">
        <f>F86</f>
        <v>4080.11</v>
      </c>
      <c r="G85" s="185">
        <f>F85/E85*100</f>
        <v>74.18381818181818</v>
      </c>
      <c r="H85" s="172">
        <f>SUM(H88:H105)</f>
        <v>1213037</v>
      </c>
      <c r="I85" s="172">
        <f>SUM(I88:I105)</f>
        <v>636113.57</v>
      </c>
      <c r="J85" s="172">
        <f>I85/H85*100</f>
        <v>52.43974998289417</v>
      </c>
    </row>
    <row r="86" spans="1:10" ht="30">
      <c r="A86" s="38"/>
      <c r="B86" s="37"/>
      <c r="C86" s="38">
        <v>2360</v>
      </c>
      <c r="D86" s="60" t="s">
        <v>163</v>
      </c>
      <c r="E86" s="171">
        <v>5500</v>
      </c>
      <c r="F86" s="171">
        <v>4080.11</v>
      </c>
      <c r="G86" s="170">
        <f>F86/E86*100</f>
        <v>74.18381818181818</v>
      </c>
      <c r="H86" s="193"/>
      <c r="I86" s="193"/>
      <c r="J86" s="203"/>
    </row>
    <row r="87" spans="1:10" ht="17.25" customHeight="1">
      <c r="A87" s="38"/>
      <c r="B87" s="38"/>
      <c r="C87" s="38"/>
      <c r="D87" s="60" t="s">
        <v>81</v>
      </c>
      <c r="E87" s="140"/>
      <c r="F87" s="150"/>
      <c r="G87" s="133"/>
      <c r="H87" s="193"/>
      <c r="I87" s="193"/>
      <c r="J87" s="203"/>
    </row>
    <row r="88" spans="1:10" ht="18" customHeight="1">
      <c r="A88" s="38"/>
      <c r="B88" s="37"/>
      <c r="C88" s="38">
        <v>4010</v>
      </c>
      <c r="D88" s="60" t="s">
        <v>42</v>
      </c>
      <c r="E88" s="140"/>
      <c r="F88" s="150"/>
      <c r="G88" s="132"/>
      <c r="H88" s="171">
        <v>734000</v>
      </c>
      <c r="I88" s="171">
        <v>373950.55</v>
      </c>
      <c r="J88" s="171">
        <f aca="true" t="shared" si="4" ref="J88:J117">I88/H88*100</f>
        <v>50.94694141689373</v>
      </c>
    </row>
    <row r="89" spans="1:10" ht="18.75" customHeight="1">
      <c r="A89" s="38"/>
      <c r="B89" s="37"/>
      <c r="C89" s="38">
        <v>4040</v>
      </c>
      <c r="D89" s="60" t="s">
        <v>24</v>
      </c>
      <c r="E89" s="140"/>
      <c r="F89" s="150"/>
      <c r="G89" s="132"/>
      <c r="H89" s="171">
        <v>55930</v>
      </c>
      <c r="I89" s="171">
        <v>55930</v>
      </c>
      <c r="J89" s="171">
        <f t="shared" si="4"/>
        <v>100</v>
      </c>
    </row>
    <row r="90" spans="1:10" ht="19.5" customHeight="1">
      <c r="A90" s="38"/>
      <c r="B90" s="37"/>
      <c r="C90" s="38">
        <v>4110</v>
      </c>
      <c r="D90" s="60" t="s">
        <v>25</v>
      </c>
      <c r="E90" s="140"/>
      <c r="F90" s="150"/>
      <c r="G90" s="132"/>
      <c r="H90" s="171">
        <v>115824</v>
      </c>
      <c r="I90" s="171">
        <v>65891.28</v>
      </c>
      <c r="J90" s="171">
        <f t="shared" si="4"/>
        <v>56.88914214670534</v>
      </c>
    </row>
    <row r="91" spans="1:10" ht="20.25" customHeight="1">
      <c r="A91" s="38"/>
      <c r="B91" s="38"/>
      <c r="C91" s="38">
        <v>4120</v>
      </c>
      <c r="D91" s="60" t="s">
        <v>22</v>
      </c>
      <c r="E91" s="140"/>
      <c r="F91" s="150"/>
      <c r="G91" s="133"/>
      <c r="H91" s="171">
        <v>18803</v>
      </c>
      <c r="I91" s="171">
        <v>9303.92</v>
      </c>
      <c r="J91" s="171">
        <f t="shared" si="4"/>
        <v>49.48104025953305</v>
      </c>
    </row>
    <row r="92" spans="1:10" ht="18" customHeight="1">
      <c r="A92" s="38"/>
      <c r="B92" s="38"/>
      <c r="C92" s="38">
        <v>4140</v>
      </c>
      <c r="D92" s="60" t="s">
        <v>164</v>
      </c>
      <c r="E92" s="140"/>
      <c r="F92" s="150"/>
      <c r="G92" s="133"/>
      <c r="H92" s="171">
        <v>6000</v>
      </c>
      <c r="I92" s="171">
        <v>1705</v>
      </c>
      <c r="J92" s="171">
        <f t="shared" si="4"/>
        <v>28.416666666666668</v>
      </c>
    </row>
    <row r="93" spans="1:10" ht="17.25" customHeight="1">
      <c r="A93" s="38"/>
      <c r="B93" s="38"/>
      <c r="C93" s="38">
        <v>4170</v>
      </c>
      <c r="D93" s="60" t="s">
        <v>87</v>
      </c>
      <c r="E93" s="140"/>
      <c r="F93" s="150"/>
      <c r="G93" s="133"/>
      <c r="H93" s="171">
        <v>20000</v>
      </c>
      <c r="I93" s="171">
        <v>12085.45</v>
      </c>
      <c r="J93" s="171">
        <f t="shared" si="4"/>
        <v>60.42725</v>
      </c>
    </row>
    <row r="94" spans="1:10" ht="19.5" customHeight="1">
      <c r="A94" s="38"/>
      <c r="B94" s="37"/>
      <c r="C94" s="38">
        <v>4210</v>
      </c>
      <c r="D94" s="60" t="s">
        <v>10</v>
      </c>
      <c r="E94" s="140"/>
      <c r="F94" s="150"/>
      <c r="G94" s="132"/>
      <c r="H94" s="171">
        <v>76182.3</v>
      </c>
      <c r="I94" s="171">
        <v>26489.91</v>
      </c>
      <c r="J94" s="171">
        <f t="shared" si="4"/>
        <v>34.77173831716816</v>
      </c>
    </row>
    <row r="95" spans="1:10" ht="19.5" customHeight="1">
      <c r="A95" s="38"/>
      <c r="B95" s="37"/>
      <c r="C95" s="38">
        <v>4260</v>
      </c>
      <c r="D95" s="60" t="s">
        <v>14</v>
      </c>
      <c r="E95" s="140"/>
      <c r="F95" s="150"/>
      <c r="G95" s="133"/>
      <c r="H95" s="171">
        <v>18000</v>
      </c>
      <c r="I95" s="171">
        <v>8377.07</v>
      </c>
      <c r="J95" s="171">
        <f t="shared" si="4"/>
        <v>46.53927777777778</v>
      </c>
    </row>
    <row r="96" spans="1:10" ht="15">
      <c r="A96" s="38"/>
      <c r="B96" s="37"/>
      <c r="C96" s="38">
        <v>4270</v>
      </c>
      <c r="D96" s="60" t="s">
        <v>55</v>
      </c>
      <c r="E96" s="140"/>
      <c r="F96" s="150"/>
      <c r="G96" s="132"/>
      <c r="H96" s="171">
        <v>10000</v>
      </c>
      <c r="I96" s="171">
        <v>0</v>
      </c>
      <c r="J96" s="171">
        <f t="shared" si="4"/>
        <v>0</v>
      </c>
    </row>
    <row r="97" spans="1:10" ht="15">
      <c r="A97" s="38"/>
      <c r="B97" s="37"/>
      <c r="C97" s="38">
        <v>4280</v>
      </c>
      <c r="D97" s="60" t="s">
        <v>100</v>
      </c>
      <c r="E97" s="140"/>
      <c r="F97" s="150"/>
      <c r="G97" s="132"/>
      <c r="H97" s="171">
        <v>1560</v>
      </c>
      <c r="I97" s="171">
        <v>189.7</v>
      </c>
      <c r="J97" s="171">
        <f t="shared" si="4"/>
        <v>12.160256410256409</v>
      </c>
    </row>
    <row r="98" spans="1:10" ht="15">
      <c r="A98" s="38"/>
      <c r="B98" s="38"/>
      <c r="C98" s="38">
        <v>4300</v>
      </c>
      <c r="D98" s="60" t="s">
        <v>8</v>
      </c>
      <c r="E98" s="140"/>
      <c r="F98" s="150"/>
      <c r="G98" s="132"/>
      <c r="H98" s="171">
        <v>75000</v>
      </c>
      <c r="I98" s="171">
        <v>41295.19</v>
      </c>
      <c r="J98" s="171">
        <f t="shared" si="4"/>
        <v>55.06025333333333</v>
      </c>
    </row>
    <row r="99" spans="1:10" ht="15">
      <c r="A99" s="43"/>
      <c r="B99" s="44"/>
      <c r="C99" s="43">
        <v>4350</v>
      </c>
      <c r="D99" s="72" t="s">
        <v>88</v>
      </c>
      <c r="E99" s="161"/>
      <c r="F99" s="136"/>
      <c r="G99" s="162"/>
      <c r="H99" s="184">
        <v>5000</v>
      </c>
      <c r="I99" s="184">
        <v>1938.84</v>
      </c>
      <c r="J99" s="184">
        <f t="shared" si="4"/>
        <v>38.7768</v>
      </c>
    </row>
    <row r="100" spans="1:10" ht="30">
      <c r="A100" s="38"/>
      <c r="B100" s="38"/>
      <c r="C100" s="38">
        <v>4360</v>
      </c>
      <c r="D100" s="60" t="s">
        <v>165</v>
      </c>
      <c r="E100" s="140"/>
      <c r="F100" s="150"/>
      <c r="G100" s="133"/>
      <c r="H100" s="171">
        <v>3500</v>
      </c>
      <c r="I100" s="171">
        <v>2222.75</v>
      </c>
      <c r="J100" s="171">
        <f t="shared" si="4"/>
        <v>63.50714285714286</v>
      </c>
    </row>
    <row r="101" spans="1:10" ht="30">
      <c r="A101" s="38"/>
      <c r="B101" s="38"/>
      <c r="C101" s="38">
        <v>4370</v>
      </c>
      <c r="D101" s="60" t="s">
        <v>166</v>
      </c>
      <c r="E101" s="140"/>
      <c r="F101" s="150"/>
      <c r="G101" s="133"/>
      <c r="H101" s="171">
        <v>10000</v>
      </c>
      <c r="I101" s="171">
        <v>3895.12</v>
      </c>
      <c r="J101" s="171">
        <f t="shared" si="4"/>
        <v>38.9512</v>
      </c>
    </row>
    <row r="102" spans="1:10" ht="15">
      <c r="A102" s="36"/>
      <c r="B102" s="48"/>
      <c r="C102" s="36">
        <v>4410</v>
      </c>
      <c r="D102" s="59" t="s">
        <v>26</v>
      </c>
      <c r="E102" s="145"/>
      <c r="F102" s="163"/>
      <c r="G102" s="132"/>
      <c r="H102" s="170">
        <v>23000</v>
      </c>
      <c r="I102" s="170">
        <v>8899.28</v>
      </c>
      <c r="J102" s="170">
        <f t="shared" si="4"/>
        <v>38.692521739130434</v>
      </c>
    </row>
    <row r="103" spans="1:10" ht="15">
      <c r="A103" s="38"/>
      <c r="B103" s="37"/>
      <c r="C103" s="38">
        <v>4430</v>
      </c>
      <c r="D103" s="60" t="s">
        <v>15</v>
      </c>
      <c r="E103" s="140"/>
      <c r="F103" s="150"/>
      <c r="G103" s="132"/>
      <c r="H103" s="171">
        <v>8000</v>
      </c>
      <c r="I103" s="171">
        <v>5521.43</v>
      </c>
      <c r="J103" s="171">
        <f t="shared" si="4"/>
        <v>69.017875</v>
      </c>
    </row>
    <row r="104" spans="1:10" ht="15">
      <c r="A104" s="38"/>
      <c r="B104" s="37"/>
      <c r="C104" s="38">
        <v>4440</v>
      </c>
      <c r="D104" s="60" t="s">
        <v>23</v>
      </c>
      <c r="E104" s="140"/>
      <c r="F104" s="150"/>
      <c r="G104" s="132"/>
      <c r="H104" s="171">
        <v>20237.7</v>
      </c>
      <c r="I104" s="171">
        <v>15178.28</v>
      </c>
      <c r="J104" s="171">
        <f t="shared" si="4"/>
        <v>75.00002470636485</v>
      </c>
    </row>
    <row r="105" spans="1:10" ht="30">
      <c r="A105" s="38"/>
      <c r="B105" s="38"/>
      <c r="C105" s="38">
        <v>4700</v>
      </c>
      <c r="D105" s="60" t="s">
        <v>167</v>
      </c>
      <c r="E105" s="140"/>
      <c r="F105" s="150"/>
      <c r="G105" s="133"/>
      <c r="H105" s="171">
        <v>12000</v>
      </c>
      <c r="I105" s="171">
        <v>3239.8</v>
      </c>
      <c r="J105" s="171">
        <f t="shared" si="4"/>
        <v>26.998333333333335</v>
      </c>
    </row>
    <row r="106" spans="1:10" ht="15">
      <c r="A106" s="77"/>
      <c r="B106" s="77">
        <v>75056</v>
      </c>
      <c r="C106" s="77" t="s">
        <v>35</v>
      </c>
      <c r="D106" s="78" t="s">
        <v>299</v>
      </c>
      <c r="E106" s="186">
        <v>9134</v>
      </c>
      <c r="F106" s="186">
        <v>9134</v>
      </c>
      <c r="G106" s="187">
        <v>100</v>
      </c>
      <c r="H106" s="186">
        <f>SUM(H108:H112)</f>
        <v>9134</v>
      </c>
      <c r="I106" s="186">
        <f>SUM(I108:I112)</f>
        <v>7762.820000000001</v>
      </c>
      <c r="J106" s="172">
        <f>I106/H106*100</f>
        <v>84.98817604554412</v>
      </c>
    </row>
    <row r="107" spans="1:10" ht="30">
      <c r="A107" s="56"/>
      <c r="B107" s="56"/>
      <c r="C107" s="56">
        <v>2010</v>
      </c>
      <c r="D107" s="57" t="s">
        <v>159</v>
      </c>
      <c r="E107" s="177">
        <v>9134</v>
      </c>
      <c r="F107" s="177">
        <v>9134</v>
      </c>
      <c r="G107" s="188">
        <v>100</v>
      </c>
      <c r="H107" s="177"/>
      <c r="I107" s="177"/>
      <c r="J107" s="171"/>
    </row>
    <row r="108" spans="1:10" ht="15">
      <c r="A108" s="56"/>
      <c r="B108" s="56"/>
      <c r="C108" s="56">
        <v>3020</v>
      </c>
      <c r="D108" s="57" t="s">
        <v>93</v>
      </c>
      <c r="E108" s="177"/>
      <c r="F108" s="189"/>
      <c r="G108" s="190"/>
      <c r="H108" s="177">
        <v>6400</v>
      </c>
      <c r="I108" s="177">
        <v>5357.19</v>
      </c>
      <c r="J108" s="171">
        <f aca="true" t="shared" si="5" ref="J108:J113">I108/H108*100</f>
        <v>83.70609375</v>
      </c>
    </row>
    <row r="109" spans="1:10" ht="15">
      <c r="A109" s="56"/>
      <c r="B109" s="56"/>
      <c r="C109" s="56">
        <v>4110</v>
      </c>
      <c r="D109" s="57" t="s">
        <v>25</v>
      </c>
      <c r="E109" s="177"/>
      <c r="F109" s="189"/>
      <c r="G109" s="190"/>
      <c r="H109" s="177">
        <v>1071.88</v>
      </c>
      <c r="I109" s="177">
        <v>830.29</v>
      </c>
      <c r="J109" s="171">
        <f t="shared" si="5"/>
        <v>77.46109639138709</v>
      </c>
    </row>
    <row r="110" spans="1:10" ht="15">
      <c r="A110" s="56"/>
      <c r="B110" s="56"/>
      <c r="C110" s="56">
        <v>4120</v>
      </c>
      <c r="D110" s="57" t="s">
        <v>22</v>
      </c>
      <c r="E110" s="177"/>
      <c r="F110" s="189"/>
      <c r="G110" s="190"/>
      <c r="H110" s="177">
        <v>163.6</v>
      </c>
      <c r="I110" s="177">
        <v>117.6</v>
      </c>
      <c r="J110" s="171">
        <f t="shared" si="5"/>
        <v>71.88264058679707</v>
      </c>
    </row>
    <row r="111" spans="1:10" ht="15">
      <c r="A111" s="56"/>
      <c r="B111" s="56"/>
      <c r="C111" s="56">
        <v>4170</v>
      </c>
      <c r="D111" s="57" t="s">
        <v>87</v>
      </c>
      <c r="E111" s="177"/>
      <c r="F111" s="189"/>
      <c r="G111" s="190"/>
      <c r="H111" s="177">
        <v>698.52</v>
      </c>
      <c r="I111" s="177">
        <v>698.52</v>
      </c>
      <c r="J111" s="171">
        <f t="shared" si="5"/>
        <v>100</v>
      </c>
    </row>
    <row r="112" spans="1:10" ht="15">
      <c r="A112" s="56"/>
      <c r="B112" s="56"/>
      <c r="C112" s="56">
        <v>4210</v>
      </c>
      <c r="D112" s="57" t="s">
        <v>10</v>
      </c>
      <c r="E112" s="177"/>
      <c r="F112" s="189"/>
      <c r="G112" s="190"/>
      <c r="H112" s="177">
        <v>800</v>
      </c>
      <c r="I112" s="177">
        <v>759.22</v>
      </c>
      <c r="J112" s="171">
        <f t="shared" si="5"/>
        <v>94.9025</v>
      </c>
    </row>
    <row r="113" spans="1:10" ht="15">
      <c r="A113" s="64"/>
      <c r="B113" s="64">
        <v>75095</v>
      </c>
      <c r="C113" s="77" t="s">
        <v>35</v>
      </c>
      <c r="D113" s="78" t="s">
        <v>170</v>
      </c>
      <c r="E113" s="186">
        <v>0</v>
      </c>
      <c r="F113" s="186">
        <v>0</v>
      </c>
      <c r="G113" s="187">
        <v>0</v>
      </c>
      <c r="H113" s="186">
        <f>H114+H115+H116</f>
        <v>36000</v>
      </c>
      <c r="I113" s="186">
        <f>I114+I115+I116</f>
        <v>9271.220000000001</v>
      </c>
      <c r="J113" s="172">
        <f t="shared" si="5"/>
        <v>25.75338888888889</v>
      </c>
    </row>
    <row r="114" spans="1:10" ht="15">
      <c r="A114" s="38"/>
      <c r="B114" s="38"/>
      <c r="C114" s="47">
        <v>4210</v>
      </c>
      <c r="D114" s="58" t="s">
        <v>10</v>
      </c>
      <c r="E114" s="141"/>
      <c r="F114" s="165"/>
      <c r="G114" s="166"/>
      <c r="H114" s="191">
        <v>20000</v>
      </c>
      <c r="I114" s="191">
        <v>6740.18</v>
      </c>
      <c r="J114" s="184">
        <f t="shared" si="4"/>
        <v>33.7009</v>
      </c>
    </row>
    <row r="115" spans="1:10" ht="15">
      <c r="A115" s="38"/>
      <c r="B115" s="37"/>
      <c r="C115" s="38">
        <v>4300</v>
      </c>
      <c r="D115" s="60" t="s">
        <v>8</v>
      </c>
      <c r="E115" s="140"/>
      <c r="F115" s="150"/>
      <c r="G115" s="132"/>
      <c r="H115" s="171">
        <v>4000</v>
      </c>
      <c r="I115" s="171">
        <v>1217</v>
      </c>
      <c r="J115" s="184">
        <f t="shared" si="4"/>
        <v>30.425</v>
      </c>
    </row>
    <row r="116" spans="1:10" ht="15">
      <c r="A116" s="38"/>
      <c r="B116" s="37"/>
      <c r="C116" s="38">
        <v>4430</v>
      </c>
      <c r="D116" s="60" t="s">
        <v>15</v>
      </c>
      <c r="E116" s="140"/>
      <c r="F116" s="150"/>
      <c r="G116" s="132"/>
      <c r="H116" s="171">
        <v>12000</v>
      </c>
      <c r="I116" s="171">
        <v>1314.04</v>
      </c>
      <c r="J116" s="171">
        <f>I116/H116*100</f>
        <v>10.950333333333333</v>
      </c>
    </row>
    <row r="117" spans="1:10" s="5" customFormat="1" ht="39.75" customHeight="1">
      <c r="A117" s="39">
        <v>751</v>
      </c>
      <c r="B117" s="49"/>
      <c r="C117" s="39" t="s">
        <v>35</v>
      </c>
      <c r="D117" s="71" t="s">
        <v>172</v>
      </c>
      <c r="E117" s="181">
        <f>E118</f>
        <v>506</v>
      </c>
      <c r="F117" s="181">
        <f>F118</f>
        <v>260</v>
      </c>
      <c r="G117" s="183">
        <f>F117/E117*100</f>
        <v>51.38339920948617</v>
      </c>
      <c r="H117" s="181">
        <f>H118</f>
        <v>506</v>
      </c>
      <c r="I117" s="181">
        <f>I118</f>
        <v>0</v>
      </c>
      <c r="J117" s="181">
        <f t="shared" si="4"/>
        <v>0</v>
      </c>
    </row>
    <row r="118" spans="1:10" s="81" customFormat="1" ht="30">
      <c r="A118" s="64"/>
      <c r="B118" s="64">
        <v>75101</v>
      </c>
      <c r="C118" s="64" t="s">
        <v>35</v>
      </c>
      <c r="D118" s="66" t="s">
        <v>171</v>
      </c>
      <c r="E118" s="172">
        <f>E119</f>
        <v>506</v>
      </c>
      <c r="F118" s="172">
        <f>F119</f>
        <v>260</v>
      </c>
      <c r="G118" s="182">
        <f>F118/E118*100</f>
        <v>51.38339920948617</v>
      </c>
      <c r="H118" s="172">
        <f>H120+H121+H122</f>
        <v>506</v>
      </c>
      <c r="I118" s="172">
        <f>I120+I121+I122</f>
        <v>0</v>
      </c>
      <c r="J118" s="172">
        <f>I118/H118*100</f>
        <v>0</v>
      </c>
    </row>
    <row r="119" spans="1:10" ht="30">
      <c r="A119" s="38"/>
      <c r="B119" s="38"/>
      <c r="C119" s="38">
        <v>2010</v>
      </c>
      <c r="D119" s="60" t="s">
        <v>159</v>
      </c>
      <c r="E119" s="171">
        <v>506</v>
      </c>
      <c r="F119" s="171">
        <v>260</v>
      </c>
      <c r="G119" s="178">
        <f>F119/E119*100</f>
        <v>51.38339920948617</v>
      </c>
      <c r="H119" s="171"/>
      <c r="I119" s="171"/>
      <c r="J119" s="171"/>
    </row>
    <row r="120" spans="1:11" ht="15.75">
      <c r="A120" s="38"/>
      <c r="B120" s="38"/>
      <c r="C120" s="38">
        <v>4110</v>
      </c>
      <c r="D120" s="60" t="s">
        <v>137</v>
      </c>
      <c r="E120" s="140"/>
      <c r="F120" s="152"/>
      <c r="G120" s="139"/>
      <c r="H120" s="171">
        <v>65</v>
      </c>
      <c r="I120" s="171">
        <v>0</v>
      </c>
      <c r="J120" s="171">
        <v>100</v>
      </c>
      <c r="K120" s="1"/>
    </row>
    <row r="121" spans="1:11" ht="15.75">
      <c r="A121" s="36"/>
      <c r="B121" s="46"/>
      <c r="C121" s="38">
        <v>4120</v>
      </c>
      <c r="D121" s="60" t="s">
        <v>22</v>
      </c>
      <c r="E121" s="141"/>
      <c r="F121" s="142"/>
      <c r="G121" s="139"/>
      <c r="H121" s="204">
        <v>11</v>
      </c>
      <c r="I121" s="191">
        <v>0</v>
      </c>
      <c r="J121" s="171"/>
      <c r="K121" s="1"/>
    </row>
    <row r="122" spans="1:11" ht="15.75">
      <c r="A122" s="36"/>
      <c r="B122" s="46"/>
      <c r="C122" s="38">
        <v>4170</v>
      </c>
      <c r="D122" s="60" t="s">
        <v>173</v>
      </c>
      <c r="E122" s="141"/>
      <c r="F122" s="142"/>
      <c r="G122" s="139"/>
      <c r="H122" s="204">
        <v>430</v>
      </c>
      <c r="I122" s="191">
        <v>0</v>
      </c>
      <c r="J122" s="171">
        <f>I122/H122*100</f>
        <v>0</v>
      </c>
      <c r="K122" s="1"/>
    </row>
    <row r="123" spans="1:11" s="5" customFormat="1" ht="29.25">
      <c r="A123" s="39">
        <v>754</v>
      </c>
      <c r="B123" s="39"/>
      <c r="C123" s="39"/>
      <c r="D123" s="71" t="s">
        <v>174</v>
      </c>
      <c r="E123" s="181">
        <f>E133+E137</f>
        <v>350000</v>
      </c>
      <c r="F123" s="181">
        <f>F133+F137</f>
        <v>19189.84</v>
      </c>
      <c r="G123" s="183">
        <f>F123/E123*100</f>
        <v>5.482811428571428</v>
      </c>
      <c r="H123" s="181">
        <f>H124+H133+H137+H151</f>
        <v>298150</v>
      </c>
      <c r="I123" s="181">
        <f>I124+I133+I137+I151</f>
        <v>117092.43000000002</v>
      </c>
      <c r="J123" s="183">
        <f>I123/H123*100</f>
        <v>39.27299345966796</v>
      </c>
      <c r="K123" s="2"/>
    </row>
    <row r="124" spans="1:11" s="5" customFormat="1" ht="15.75">
      <c r="A124" s="64"/>
      <c r="B124" s="64">
        <v>75412</v>
      </c>
      <c r="C124" s="64" t="s">
        <v>35</v>
      </c>
      <c r="D124" s="66" t="s">
        <v>175</v>
      </c>
      <c r="E124" s="172">
        <v>0</v>
      </c>
      <c r="F124" s="172">
        <v>0</v>
      </c>
      <c r="G124" s="182">
        <v>0</v>
      </c>
      <c r="H124" s="172">
        <f>SUM(H125:H132)</f>
        <v>93500</v>
      </c>
      <c r="I124" s="172">
        <f>SUM(I125:I132)</f>
        <v>37314.76</v>
      </c>
      <c r="J124" s="172">
        <f>I124/H124*100</f>
        <v>39.908834224598934</v>
      </c>
      <c r="K124" s="2"/>
    </row>
    <row r="125" spans="1:11" s="5" customFormat="1" ht="15.75">
      <c r="A125" s="38"/>
      <c r="B125" s="38"/>
      <c r="C125" s="38">
        <v>3030</v>
      </c>
      <c r="D125" s="60" t="s">
        <v>28</v>
      </c>
      <c r="E125" s="171"/>
      <c r="F125" s="193"/>
      <c r="G125" s="183"/>
      <c r="H125" s="171">
        <v>8000</v>
      </c>
      <c r="I125" s="171">
        <v>0</v>
      </c>
      <c r="J125" s="171">
        <v>0</v>
      </c>
      <c r="K125" s="2"/>
    </row>
    <row r="126" spans="1:11" s="5" customFormat="1" ht="15.75">
      <c r="A126" s="38"/>
      <c r="B126" s="37"/>
      <c r="C126" s="38">
        <v>4210</v>
      </c>
      <c r="D126" s="60" t="s">
        <v>10</v>
      </c>
      <c r="E126" s="171"/>
      <c r="F126" s="193"/>
      <c r="G126" s="180"/>
      <c r="H126" s="171">
        <v>30000</v>
      </c>
      <c r="I126" s="171">
        <v>17103.45</v>
      </c>
      <c r="J126" s="171">
        <f aca="true" t="shared" si="6" ref="J126:J132">I126/H126*100</f>
        <v>57.011500000000005</v>
      </c>
      <c r="K126" s="2"/>
    </row>
    <row r="127" spans="1:11" s="5" customFormat="1" ht="15.75">
      <c r="A127" s="38"/>
      <c r="B127" s="37"/>
      <c r="C127" s="38">
        <v>4260</v>
      </c>
      <c r="D127" s="60" t="s">
        <v>14</v>
      </c>
      <c r="E127" s="171"/>
      <c r="F127" s="193"/>
      <c r="G127" s="180"/>
      <c r="H127" s="171">
        <v>12000</v>
      </c>
      <c r="I127" s="171">
        <v>5560.95</v>
      </c>
      <c r="J127" s="171">
        <f t="shared" si="6"/>
        <v>46.34125</v>
      </c>
      <c r="K127" s="2"/>
    </row>
    <row r="128" spans="1:10" ht="15">
      <c r="A128" s="38"/>
      <c r="B128" s="37"/>
      <c r="C128" s="38">
        <v>4270</v>
      </c>
      <c r="D128" s="60" t="s">
        <v>55</v>
      </c>
      <c r="E128" s="171"/>
      <c r="F128" s="193"/>
      <c r="G128" s="180"/>
      <c r="H128" s="171">
        <v>23150</v>
      </c>
      <c r="I128" s="171">
        <v>0</v>
      </c>
      <c r="J128" s="171">
        <f t="shared" si="6"/>
        <v>0</v>
      </c>
    </row>
    <row r="129" spans="1:10" ht="15">
      <c r="A129" s="38"/>
      <c r="B129" s="37"/>
      <c r="C129" s="38">
        <v>4280</v>
      </c>
      <c r="D129" s="60" t="s">
        <v>100</v>
      </c>
      <c r="E129" s="171"/>
      <c r="F129" s="193"/>
      <c r="G129" s="180"/>
      <c r="H129" s="171">
        <v>1500</v>
      </c>
      <c r="I129" s="171">
        <v>0</v>
      </c>
      <c r="J129" s="171">
        <f t="shared" si="6"/>
        <v>0</v>
      </c>
    </row>
    <row r="130" spans="1:10" ht="15">
      <c r="A130" s="38"/>
      <c r="B130" s="38"/>
      <c r="C130" s="38">
        <v>4300</v>
      </c>
      <c r="D130" s="60" t="s">
        <v>272</v>
      </c>
      <c r="E130" s="171"/>
      <c r="F130" s="193"/>
      <c r="G130" s="183"/>
      <c r="H130" s="171">
        <v>7000</v>
      </c>
      <c r="I130" s="171">
        <v>4457.36</v>
      </c>
      <c r="J130" s="171">
        <f t="shared" si="6"/>
        <v>63.67657142857143</v>
      </c>
    </row>
    <row r="131" spans="1:10" ht="15">
      <c r="A131" s="38"/>
      <c r="B131" s="38"/>
      <c r="C131" s="38">
        <v>4430</v>
      </c>
      <c r="D131" s="60" t="s">
        <v>15</v>
      </c>
      <c r="E131" s="171"/>
      <c r="F131" s="193"/>
      <c r="G131" s="183"/>
      <c r="H131" s="171">
        <v>10350</v>
      </c>
      <c r="I131" s="171">
        <v>8993</v>
      </c>
      <c r="J131" s="171">
        <f t="shared" si="6"/>
        <v>86.8888888888889</v>
      </c>
    </row>
    <row r="132" spans="1:10" ht="30">
      <c r="A132" s="38"/>
      <c r="B132" s="38"/>
      <c r="C132" s="47">
        <v>4700</v>
      </c>
      <c r="D132" s="58" t="s">
        <v>167</v>
      </c>
      <c r="E132" s="191"/>
      <c r="F132" s="194"/>
      <c r="G132" s="195"/>
      <c r="H132" s="191">
        <v>1500</v>
      </c>
      <c r="I132" s="191">
        <v>1200</v>
      </c>
      <c r="J132" s="170">
        <f t="shared" si="6"/>
        <v>80</v>
      </c>
    </row>
    <row r="133" spans="1:10" ht="15">
      <c r="A133" s="64"/>
      <c r="B133" s="65">
        <v>75414</v>
      </c>
      <c r="C133" s="64" t="s">
        <v>35</v>
      </c>
      <c r="D133" s="66" t="s">
        <v>86</v>
      </c>
      <c r="E133" s="172">
        <v>0</v>
      </c>
      <c r="F133" s="172">
        <v>0</v>
      </c>
      <c r="G133" s="174">
        <v>0</v>
      </c>
      <c r="H133" s="172">
        <v>1000</v>
      </c>
      <c r="I133" s="172">
        <f>I135+I136</f>
        <v>69.34</v>
      </c>
      <c r="J133" s="172">
        <f>I133/H133*100</f>
        <v>6.934</v>
      </c>
    </row>
    <row r="134" spans="1:10" s="91" customFormat="1" ht="30">
      <c r="A134" s="38"/>
      <c r="B134" s="37"/>
      <c r="C134" s="38">
        <v>2010</v>
      </c>
      <c r="D134" s="60" t="s">
        <v>159</v>
      </c>
      <c r="E134" s="171">
        <v>0</v>
      </c>
      <c r="F134" s="171">
        <v>0</v>
      </c>
      <c r="G134" s="175">
        <v>0</v>
      </c>
      <c r="H134" s="171"/>
      <c r="I134" s="171"/>
      <c r="J134" s="171"/>
    </row>
    <row r="135" spans="1:10" ht="15">
      <c r="A135" s="38"/>
      <c r="B135" s="37"/>
      <c r="C135" s="38">
        <v>4210</v>
      </c>
      <c r="D135" s="60" t="s">
        <v>10</v>
      </c>
      <c r="E135" s="140"/>
      <c r="F135" s="150"/>
      <c r="G135" s="132"/>
      <c r="H135" s="171">
        <v>700</v>
      </c>
      <c r="I135" s="171">
        <v>69.34</v>
      </c>
      <c r="J135" s="171">
        <f>I135/H135*100</f>
        <v>9.905714285714286</v>
      </c>
    </row>
    <row r="136" spans="1:10" ht="15">
      <c r="A136" s="38"/>
      <c r="B136" s="37"/>
      <c r="C136" s="38">
        <v>4300</v>
      </c>
      <c r="D136" s="60" t="s">
        <v>176</v>
      </c>
      <c r="E136" s="140"/>
      <c r="F136" s="150"/>
      <c r="G136" s="132"/>
      <c r="H136" s="171">
        <v>300</v>
      </c>
      <c r="I136" s="171">
        <v>0</v>
      </c>
      <c r="J136" s="171">
        <v>0</v>
      </c>
    </row>
    <row r="137" spans="1:10" ht="15">
      <c r="A137" s="64"/>
      <c r="B137" s="65">
        <v>75416</v>
      </c>
      <c r="C137" s="64" t="s">
        <v>35</v>
      </c>
      <c r="D137" s="66" t="s">
        <v>177</v>
      </c>
      <c r="E137" s="172">
        <v>350000</v>
      </c>
      <c r="F137" s="172">
        <f>F138</f>
        <v>19189.84</v>
      </c>
      <c r="G137" s="174">
        <f>F137/E137*100</f>
        <v>5.482811428571428</v>
      </c>
      <c r="H137" s="172">
        <f>SUM(H139:H150)</f>
        <v>202150</v>
      </c>
      <c r="I137" s="172">
        <f>SUM(I139:I150)</f>
        <v>79647.96000000002</v>
      </c>
      <c r="J137" s="172">
        <f>I137/H137*100</f>
        <v>39.400425426663375</v>
      </c>
    </row>
    <row r="138" spans="1:10" ht="30">
      <c r="A138" s="38"/>
      <c r="B138" s="37"/>
      <c r="C138" s="74" t="s">
        <v>178</v>
      </c>
      <c r="D138" s="60" t="s">
        <v>179</v>
      </c>
      <c r="E138" s="171">
        <v>350000</v>
      </c>
      <c r="F138" s="171">
        <v>19189.84</v>
      </c>
      <c r="G138" s="175">
        <f>F138/E138*100</f>
        <v>5.482811428571428</v>
      </c>
      <c r="H138" s="171"/>
      <c r="I138" s="171"/>
      <c r="J138" s="171"/>
    </row>
    <row r="139" spans="1:10" ht="19.5" customHeight="1">
      <c r="A139" s="38"/>
      <c r="B139" s="37"/>
      <c r="C139" s="38">
        <v>4010</v>
      </c>
      <c r="D139" s="60" t="s">
        <v>180</v>
      </c>
      <c r="E139" s="140"/>
      <c r="F139" s="150"/>
      <c r="G139" s="132"/>
      <c r="H139" s="171">
        <v>102200</v>
      </c>
      <c r="I139" s="171">
        <v>47278.38</v>
      </c>
      <c r="J139" s="171">
        <f>I139/H139*100</f>
        <v>46.2606457925636</v>
      </c>
    </row>
    <row r="140" spans="1:10" ht="19.5" customHeight="1">
      <c r="A140" s="38"/>
      <c r="B140" s="37"/>
      <c r="C140" s="38">
        <v>4040</v>
      </c>
      <c r="D140" s="60" t="s">
        <v>181</v>
      </c>
      <c r="E140" s="140"/>
      <c r="F140" s="150"/>
      <c r="G140" s="132"/>
      <c r="H140" s="171">
        <v>7947</v>
      </c>
      <c r="I140" s="171">
        <v>7946.4</v>
      </c>
      <c r="J140" s="171">
        <v>99.98</v>
      </c>
    </row>
    <row r="141" spans="1:10" ht="15">
      <c r="A141" s="38"/>
      <c r="B141" s="37"/>
      <c r="C141" s="38">
        <v>4110</v>
      </c>
      <c r="D141" s="60" t="s">
        <v>137</v>
      </c>
      <c r="E141" s="140"/>
      <c r="F141" s="150"/>
      <c r="G141" s="132"/>
      <c r="H141" s="171">
        <v>16100</v>
      </c>
      <c r="I141" s="171">
        <v>9521.44</v>
      </c>
      <c r="J141" s="171">
        <f aca="true" t="shared" si="7" ref="J141:J150">I141/H141*100</f>
        <v>59.13937888198758</v>
      </c>
    </row>
    <row r="142" spans="1:10" ht="15">
      <c r="A142" s="38"/>
      <c r="B142" s="37"/>
      <c r="C142" s="38">
        <v>4120</v>
      </c>
      <c r="D142" s="60" t="s">
        <v>138</v>
      </c>
      <c r="E142" s="140"/>
      <c r="F142" s="150"/>
      <c r="G142" s="132"/>
      <c r="H142" s="171">
        <v>2613</v>
      </c>
      <c r="I142" s="171">
        <v>1290.22</v>
      </c>
      <c r="J142" s="171">
        <f t="shared" si="7"/>
        <v>49.3769613471106</v>
      </c>
    </row>
    <row r="143" spans="1:10" ht="15">
      <c r="A143" s="38"/>
      <c r="B143" s="37"/>
      <c r="C143" s="38">
        <v>4210</v>
      </c>
      <c r="D143" s="60" t="s">
        <v>139</v>
      </c>
      <c r="E143" s="140"/>
      <c r="F143" s="150"/>
      <c r="G143" s="132"/>
      <c r="H143" s="171">
        <v>18668.21</v>
      </c>
      <c r="I143" s="171">
        <v>5386.02</v>
      </c>
      <c r="J143" s="171">
        <f t="shared" si="7"/>
        <v>28.851293187723947</v>
      </c>
    </row>
    <row r="144" spans="1:10" ht="15">
      <c r="A144" s="38"/>
      <c r="B144" s="37"/>
      <c r="C144" s="38">
        <v>4280</v>
      </c>
      <c r="D144" s="60" t="s">
        <v>141</v>
      </c>
      <c r="E144" s="140"/>
      <c r="F144" s="150"/>
      <c r="G144" s="132"/>
      <c r="H144" s="171">
        <v>700</v>
      </c>
      <c r="I144" s="171">
        <v>208.5</v>
      </c>
      <c r="J144" s="171">
        <f t="shared" si="7"/>
        <v>29.78571428571429</v>
      </c>
    </row>
    <row r="145" spans="1:10" ht="15">
      <c r="A145" s="38"/>
      <c r="B145" s="37"/>
      <c r="C145" s="38">
        <v>4300</v>
      </c>
      <c r="D145" s="60" t="s">
        <v>150</v>
      </c>
      <c r="E145" s="140"/>
      <c r="F145" s="150"/>
      <c r="G145" s="132"/>
      <c r="H145" s="171">
        <v>45000</v>
      </c>
      <c r="I145" s="171">
        <v>3749.02</v>
      </c>
      <c r="J145" s="171">
        <f t="shared" si="7"/>
        <v>8.331155555555556</v>
      </c>
    </row>
    <row r="146" spans="1:10" ht="30">
      <c r="A146" s="38"/>
      <c r="B146" s="37"/>
      <c r="C146" s="38">
        <v>4370</v>
      </c>
      <c r="D146" s="60" t="s">
        <v>182</v>
      </c>
      <c r="E146" s="140"/>
      <c r="F146" s="150"/>
      <c r="G146" s="133"/>
      <c r="H146" s="171">
        <v>2000</v>
      </c>
      <c r="I146" s="171">
        <v>0</v>
      </c>
      <c r="J146" s="171">
        <f t="shared" si="7"/>
        <v>0</v>
      </c>
    </row>
    <row r="147" spans="1:10" ht="15">
      <c r="A147" s="38"/>
      <c r="B147" s="37"/>
      <c r="C147" s="38">
        <v>4410</v>
      </c>
      <c r="D147" s="60" t="s">
        <v>160</v>
      </c>
      <c r="E147" s="140"/>
      <c r="F147" s="150"/>
      <c r="G147" s="132"/>
      <c r="H147" s="171">
        <v>1200</v>
      </c>
      <c r="I147" s="171">
        <v>259.25</v>
      </c>
      <c r="J147" s="171">
        <f t="shared" si="7"/>
        <v>21.604166666666664</v>
      </c>
    </row>
    <row r="148" spans="1:10" ht="15">
      <c r="A148" s="38"/>
      <c r="B148" s="37"/>
      <c r="C148" s="38">
        <v>4430</v>
      </c>
      <c r="D148" s="60" t="s">
        <v>183</v>
      </c>
      <c r="E148" s="140"/>
      <c r="F148" s="150"/>
      <c r="G148" s="133"/>
      <c r="H148" s="171">
        <v>940</v>
      </c>
      <c r="I148" s="171">
        <v>940</v>
      </c>
      <c r="J148" s="171">
        <f t="shared" si="7"/>
        <v>100</v>
      </c>
    </row>
    <row r="149" spans="1:10" ht="15">
      <c r="A149" s="38"/>
      <c r="B149" s="37"/>
      <c r="C149" s="38">
        <v>4440</v>
      </c>
      <c r="D149" s="60" t="s">
        <v>184</v>
      </c>
      <c r="E149" s="140"/>
      <c r="F149" s="150"/>
      <c r="G149" s="132"/>
      <c r="H149" s="171">
        <v>3281.79</v>
      </c>
      <c r="I149" s="171">
        <v>2461.35</v>
      </c>
      <c r="J149" s="171">
        <f t="shared" si="7"/>
        <v>75.00022853381843</v>
      </c>
    </row>
    <row r="150" spans="1:10" ht="30">
      <c r="A150" s="38"/>
      <c r="B150" s="37"/>
      <c r="C150" s="38">
        <v>4700</v>
      </c>
      <c r="D150" s="60" t="s">
        <v>162</v>
      </c>
      <c r="E150" s="140"/>
      <c r="F150" s="150"/>
      <c r="G150" s="132"/>
      <c r="H150" s="171">
        <v>1500</v>
      </c>
      <c r="I150" s="171">
        <v>607.38</v>
      </c>
      <c r="J150" s="171">
        <f t="shared" si="7"/>
        <v>40.492</v>
      </c>
    </row>
    <row r="151" spans="1:10" ht="15">
      <c r="A151" s="64"/>
      <c r="B151" s="65">
        <v>75421</v>
      </c>
      <c r="C151" s="64" t="s">
        <v>35</v>
      </c>
      <c r="D151" s="66" t="s">
        <v>185</v>
      </c>
      <c r="E151" s="149"/>
      <c r="F151" s="147"/>
      <c r="G151" s="148"/>
      <c r="H151" s="172">
        <f>H152+H153</f>
        <v>1500</v>
      </c>
      <c r="I151" s="172">
        <f>I152+I153</f>
        <v>60.37</v>
      </c>
      <c r="J151" s="172">
        <f>I151/H151*100</f>
        <v>4.024666666666667</v>
      </c>
    </row>
    <row r="152" spans="1:10" ht="21" customHeight="1">
      <c r="A152" s="38"/>
      <c r="B152" s="37"/>
      <c r="C152" s="38">
        <v>4210</v>
      </c>
      <c r="D152" s="60" t="s">
        <v>10</v>
      </c>
      <c r="E152" s="140"/>
      <c r="F152" s="150"/>
      <c r="G152" s="143"/>
      <c r="H152" s="171">
        <v>1000</v>
      </c>
      <c r="I152" s="171">
        <v>60.37</v>
      </c>
      <c r="J152" s="171">
        <f>I151/H151*100</f>
        <v>4.024666666666667</v>
      </c>
    </row>
    <row r="153" spans="1:10" ht="21" customHeight="1">
      <c r="A153" s="38"/>
      <c r="B153" s="37"/>
      <c r="C153" s="38">
        <v>4300</v>
      </c>
      <c r="D153" s="60" t="s">
        <v>150</v>
      </c>
      <c r="E153" s="140"/>
      <c r="F153" s="150"/>
      <c r="G153" s="143"/>
      <c r="H153" s="171">
        <v>500</v>
      </c>
      <c r="I153" s="171">
        <v>0</v>
      </c>
      <c r="J153" s="171">
        <f>I153/H153*100</f>
        <v>0</v>
      </c>
    </row>
    <row r="154" spans="1:10" ht="42.75">
      <c r="A154" s="39">
        <v>756</v>
      </c>
      <c r="B154" s="49"/>
      <c r="C154" s="39" t="s">
        <v>35</v>
      </c>
      <c r="D154" s="71" t="s">
        <v>186</v>
      </c>
      <c r="E154" s="181">
        <f>E155+E158+E166+E176+E183</f>
        <v>3392002</v>
      </c>
      <c r="F154" s="181">
        <f>F155+F158+F166+F179+F183</f>
        <v>1854910.4000000004</v>
      </c>
      <c r="G154" s="180">
        <f aca="true" t="shared" si="8" ref="G154:G201">F154/E154*100</f>
        <v>54.68482624715435</v>
      </c>
      <c r="H154" s="181">
        <f>H186</f>
        <v>6600</v>
      </c>
      <c r="I154" s="181">
        <f>I186</f>
        <v>660.91</v>
      </c>
      <c r="J154" s="181">
        <f>I154/H154*100</f>
        <v>10.013787878787879</v>
      </c>
    </row>
    <row r="155" spans="1:10" ht="22.5" customHeight="1">
      <c r="A155" s="64"/>
      <c r="B155" s="65">
        <v>75601</v>
      </c>
      <c r="C155" s="64" t="s">
        <v>35</v>
      </c>
      <c r="D155" s="66" t="s">
        <v>53</v>
      </c>
      <c r="E155" s="172">
        <f>E156</f>
        <v>3000</v>
      </c>
      <c r="F155" s="172">
        <f>F156+F157</f>
        <v>2811.12</v>
      </c>
      <c r="G155" s="174">
        <f t="shared" si="8"/>
        <v>93.704</v>
      </c>
      <c r="H155" s="147"/>
      <c r="I155" s="147"/>
      <c r="J155" s="147"/>
    </row>
    <row r="156" spans="1:10" ht="30">
      <c r="A156" s="38"/>
      <c r="B156" s="37"/>
      <c r="C156" s="74" t="s">
        <v>187</v>
      </c>
      <c r="D156" s="60" t="s">
        <v>188</v>
      </c>
      <c r="E156" s="171">
        <v>3000</v>
      </c>
      <c r="F156" s="171">
        <v>2804.21</v>
      </c>
      <c r="G156" s="175">
        <f t="shared" si="8"/>
        <v>93.47366666666666</v>
      </c>
      <c r="H156" s="150"/>
      <c r="I156" s="150"/>
      <c r="J156" s="156"/>
    </row>
    <row r="157" spans="1:10" ht="15">
      <c r="A157" s="38"/>
      <c r="B157" s="37"/>
      <c r="C157" s="74" t="s">
        <v>196</v>
      </c>
      <c r="D157" s="60" t="s">
        <v>85</v>
      </c>
      <c r="E157" s="171">
        <v>0</v>
      </c>
      <c r="F157" s="171">
        <v>6.91</v>
      </c>
      <c r="G157" s="175">
        <v>0</v>
      </c>
      <c r="H157" s="150"/>
      <c r="I157" s="150"/>
      <c r="J157" s="156"/>
    </row>
    <row r="158" spans="1:10" ht="30">
      <c r="A158" s="64"/>
      <c r="B158" s="64">
        <v>75615</v>
      </c>
      <c r="C158" s="64" t="s">
        <v>35</v>
      </c>
      <c r="D158" s="66" t="s">
        <v>189</v>
      </c>
      <c r="E158" s="172">
        <f>E159+E160+E161+E162+E163+E164+E165</f>
        <v>841640</v>
      </c>
      <c r="F158" s="172">
        <f>F159+F160+F161+F162+F163+F164+F165</f>
        <v>740801.53</v>
      </c>
      <c r="G158" s="182">
        <f t="shared" si="8"/>
        <v>88.01881208117486</v>
      </c>
      <c r="H158" s="147"/>
      <c r="I158" s="147"/>
      <c r="J158" s="147"/>
    </row>
    <row r="159" spans="1:10" ht="15">
      <c r="A159" s="38"/>
      <c r="B159" s="37"/>
      <c r="C159" s="74" t="s">
        <v>190</v>
      </c>
      <c r="D159" s="60" t="s">
        <v>29</v>
      </c>
      <c r="E159" s="171">
        <v>728300</v>
      </c>
      <c r="F159" s="171">
        <v>590051.02</v>
      </c>
      <c r="G159" s="175">
        <f t="shared" si="8"/>
        <v>81.01757792118633</v>
      </c>
      <c r="H159" s="150"/>
      <c r="I159" s="150"/>
      <c r="J159" s="156"/>
    </row>
    <row r="160" spans="1:10" ht="15">
      <c r="A160" s="38"/>
      <c r="B160" s="38"/>
      <c r="C160" s="74" t="s">
        <v>191</v>
      </c>
      <c r="D160" s="60" t="s">
        <v>30</v>
      </c>
      <c r="E160" s="171">
        <v>62500</v>
      </c>
      <c r="F160" s="171">
        <v>42675.72</v>
      </c>
      <c r="G160" s="178">
        <f t="shared" si="8"/>
        <v>68.281152</v>
      </c>
      <c r="H160" s="150"/>
      <c r="I160" s="150"/>
      <c r="J160" s="156"/>
    </row>
    <row r="161" spans="1:10" s="5" customFormat="1" ht="15">
      <c r="A161" s="38"/>
      <c r="B161" s="38"/>
      <c r="C161" s="74" t="s">
        <v>192</v>
      </c>
      <c r="D161" s="60" t="s">
        <v>31</v>
      </c>
      <c r="E161" s="171">
        <v>36180</v>
      </c>
      <c r="F161" s="171">
        <v>18295</v>
      </c>
      <c r="G161" s="178">
        <f t="shared" si="8"/>
        <v>50.56661138750691</v>
      </c>
      <c r="H161" s="150"/>
      <c r="I161" s="150"/>
      <c r="J161" s="156"/>
    </row>
    <row r="162" spans="1:10" ht="15">
      <c r="A162" s="38"/>
      <c r="B162" s="37"/>
      <c r="C162" s="74" t="s">
        <v>193</v>
      </c>
      <c r="D162" s="60" t="s">
        <v>32</v>
      </c>
      <c r="E162" s="171">
        <v>4160</v>
      </c>
      <c r="F162" s="171">
        <v>2530</v>
      </c>
      <c r="G162" s="175">
        <f t="shared" si="8"/>
        <v>60.817307692307686</v>
      </c>
      <c r="H162" s="150"/>
      <c r="I162" s="150"/>
      <c r="J162" s="156"/>
    </row>
    <row r="163" spans="1:10" ht="15">
      <c r="A163" s="38"/>
      <c r="B163" s="37"/>
      <c r="C163" s="74" t="s">
        <v>194</v>
      </c>
      <c r="D163" s="60" t="s">
        <v>54</v>
      </c>
      <c r="E163" s="171">
        <v>2000</v>
      </c>
      <c r="F163" s="171">
        <v>0</v>
      </c>
      <c r="G163" s="175">
        <f>F163/E163*100</f>
        <v>0</v>
      </c>
      <c r="H163" s="150"/>
      <c r="I163" s="150"/>
      <c r="J163" s="156"/>
    </row>
    <row r="164" spans="1:10" ht="15">
      <c r="A164" s="38"/>
      <c r="B164" s="37"/>
      <c r="C164" s="74" t="s">
        <v>195</v>
      </c>
      <c r="D164" s="60" t="s">
        <v>18</v>
      </c>
      <c r="E164" s="171">
        <v>2500</v>
      </c>
      <c r="F164" s="171">
        <v>77.8</v>
      </c>
      <c r="G164" s="175">
        <f>F164/E164*100</f>
        <v>3.1119999999999997</v>
      </c>
      <c r="H164" s="150"/>
      <c r="I164" s="150"/>
      <c r="J164" s="156"/>
    </row>
    <row r="165" spans="1:10" ht="15">
      <c r="A165" s="38"/>
      <c r="B165" s="37"/>
      <c r="C165" s="74" t="s">
        <v>196</v>
      </c>
      <c r="D165" s="60" t="s">
        <v>85</v>
      </c>
      <c r="E165" s="171">
        <v>6000</v>
      </c>
      <c r="F165" s="171">
        <v>87171.99</v>
      </c>
      <c r="G165" s="175">
        <f t="shared" si="8"/>
        <v>1452.8665</v>
      </c>
      <c r="H165" s="150"/>
      <c r="I165" s="150"/>
      <c r="J165" s="156"/>
    </row>
    <row r="166" spans="1:10" ht="60">
      <c r="A166" s="64"/>
      <c r="B166" s="65">
        <v>75616</v>
      </c>
      <c r="C166" s="64" t="s">
        <v>35</v>
      </c>
      <c r="D166" s="66" t="s">
        <v>197</v>
      </c>
      <c r="E166" s="172">
        <f>SUM(E167:E175)</f>
        <v>1115260</v>
      </c>
      <c r="F166" s="172">
        <f>SUM(F167:F175)</f>
        <v>502313.69000000006</v>
      </c>
      <c r="G166" s="174">
        <f t="shared" si="8"/>
        <v>45.04005254380145</v>
      </c>
      <c r="H166" s="147"/>
      <c r="I166" s="147"/>
      <c r="J166" s="147"/>
    </row>
    <row r="167" spans="1:10" ht="15">
      <c r="A167" s="38"/>
      <c r="B167" s="37"/>
      <c r="C167" s="74" t="s">
        <v>190</v>
      </c>
      <c r="D167" s="60" t="s">
        <v>29</v>
      </c>
      <c r="E167" s="171">
        <v>352630</v>
      </c>
      <c r="F167" s="171">
        <v>175709.59</v>
      </c>
      <c r="G167" s="175">
        <f t="shared" si="8"/>
        <v>49.828315798428946</v>
      </c>
      <c r="H167" s="150"/>
      <c r="I167" s="150"/>
      <c r="J167" s="156"/>
    </row>
    <row r="168" spans="1:10" ht="15">
      <c r="A168" s="38"/>
      <c r="B168" s="38"/>
      <c r="C168" s="74" t="s">
        <v>191</v>
      </c>
      <c r="D168" s="60" t="s">
        <v>30</v>
      </c>
      <c r="E168" s="171">
        <v>474130</v>
      </c>
      <c r="F168" s="171">
        <v>215727.82</v>
      </c>
      <c r="G168" s="178">
        <f t="shared" si="8"/>
        <v>45.49971948621686</v>
      </c>
      <c r="H168" s="150"/>
      <c r="I168" s="150"/>
      <c r="J168" s="156"/>
    </row>
    <row r="169" spans="1:10" ht="15">
      <c r="A169" s="38"/>
      <c r="B169" s="37"/>
      <c r="C169" s="74" t="s">
        <v>192</v>
      </c>
      <c r="D169" s="60" t="s">
        <v>31</v>
      </c>
      <c r="E169" s="171">
        <v>3900</v>
      </c>
      <c r="F169" s="171">
        <v>2195.17</v>
      </c>
      <c r="G169" s="175">
        <f t="shared" si="8"/>
        <v>56.28641025641026</v>
      </c>
      <c r="H169" s="150"/>
      <c r="I169" s="150"/>
      <c r="J169" s="156"/>
    </row>
    <row r="170" spans="1:10" ht="15">
      <c r="A170" s="38"/>
      <c r="B170" s="37"/>
      <c r="C170" s="74" t="s">
        <v>193</v>
      </c>
      <c r="D170" s="60" t="s">
        <v>32</v>
      </c>
      <c r="E170" s="171">
        <v>65000</v>
      </c>
      <c r="F170" s="171">
        <v>53018.97</v>
      </c>
      <c r="G170" s="175">
        <f t="shared" si="8"/>
        <v>81.56764615384616</v>
      </c>
      <c r="H170" s="150"/>
      <c r="I170" s="150"/>
      <c r="J170" s="156"/>
    </row>
    <row r="171" spans="1:10" ht="15">
      <c r="A171" s="38"/>
      <c r="B171" s="37"/>
      <c r="C171" s="74" t="s">
        <v>198</v>
      </c>
      <c r="D171" s="60" t="s">
        <v>33</v>
      </c>
      <c r="E171" s="171">
        <v>8000</v>
      </c>
      <c r="F171" s="171">
        <v>14143.3</v>
      </c>
      <c r="G171" s="175">
        <f t="shared" si="8"/>
        <v>176.79125</v>
      </c>
      <c r="H171" s="150"/>
      <c r="I171" s="150"/>
      <c r="J171" s="156"/>
    </row>
    <row r="172" spans="1:10" ht="20.25" customHeight="1">
      <c r="A172" s="38"/>
      <c r="B172" s="38"/>
      <c r="C172" s="74" t="s">
        <v>199</v>
      </c>
      <c r="D172" s="60" t="s">
        <v>271</v>
      </c>
      <c r="E172" s="171">
        <v>600</v>
      </c>
      <c r="F172" s="171">
        <v>120</v>
      </c>
      <c r="G172" s="175">
        <f t="shared" si="8"/>
        <v>20</v>
      </c>
      <c r="H172" s="150"/>
      <c r="I172" s="150"/>
      <c r="J172" s="156"/>
    </row>
    <row r="173" spans="1:10" ht="15">
      <c r="A173" s="38"/>
      <c r="B173" s="37"/>
      <c r="C173" s="74" t="s">
        <v>194</v>
      </c>
      <c r="D173" s="60" t="s">
        <v>54</v>
      </c>
      <c r="E173" s="171">
        <v>100000</v>
      </c>
      <c r="F173" s="171">
        <v>32815.27</v>
      </c>
      <c r="G173" s="175">
        <f t="shared" si="8"/>
        <v>32.81527</v>
      </c>
      <c r="H173" s="150"/>
      <c r="I173" s="150"/>
      <c r="J173" s="156"/>
    </row>
    <row r="174" spans="1:10" ht="15">
      <c r="A174" s="38"/>
      <c r="B174" s="37"/>
      <c r="C174" s="74" t="s">
        <v>195</v>
      </c>
      <c r="D174" s="60" t="s">
        <v>18</v>
      </c>
      <c r="E174" s="171">
        <v>85000</v>
      </c>
      <c r="F174" s="171">
        <v>1551</v>
      </c>
      <c r="G174" s="178">
        <f>F174/E174*100</f>
        <v>1.8247058823529412</v>
      </c>
      <c r="H174" s="150"/>
      <c r="I174" s="150"/>
      <c r="J174" s="156"/>
    </row>
    <row r="175" spans="1:10" ht="24.75" customHeight="1">
      <c r="A175" s="38"/>
      <c r="B175" s="37"/>
      <c r="C175" s="74" t="s">
        <v>196</v>
      </c>
      <c r="D175" s="60" t="s">
        <v>85</v>
      </c>
      <c r="E175" s="171">
        <v>26000</v>
      </c>
      <c r="F175" s="171">
        <v>7032.57</v>
      </c>
      <c r="G175" s="175">
        <f t="shared" si="8"/>
        <v>27.048346153846154</v>
      </c>
      <c r="H175" s="150"/>
      <c r="I175" s="150"/>
      <c r="J175" s="156"/>
    </row>
    <row r="176" spans="1:10" ht="31.5" customHeight="1">
      <c r="A176" s="39"/>
      <c r="B176" s="65">
        <v>75618</v>
      </c>
      <c r="C176" s="75"/>
      <c r="D176" s="66" t="s">
        <v>300</v>
      </c>
      <c r="E176" s="172">
        <f>E180+E181+E182</f>
        <v>89000</v>
      </c>
      <c r="F176" s="172">
        <f>F180+F181+F182</f>
        <v>37206.880000000005</v>
      </c>
      <c r="G176" s="182">
        <f t="shared" si="8"/>
        <v>41.805483146067424</v>
      </c>
      <c r="H176" s="147"/>
      <c r="I176" s="147"/>
      <c r="J176" s="147"/>
    </row>
    <row r="177" spans="1:10" ht="28.5" customHeight="1" hidden="1">
      <c r="A177" s="38"/>
      <c r="B177" s="37"/>
      <c r="C177" s="74" t="s">
        <v>195</v>
      </c>
      <c r="D177" s="60" t="s">
        <v>18</v>
      </c>
      <c r="E177" s="171">
        <v>16000</v>
      </c>
      <c r="F177" s="171">
        <v>4698.62</v>
      </c>
      <c r="G177" s="178">
        <f>F177/E177*100</f>
        <v>29.366375</v>
      </c>
      <c r="H177" s="150"/>
      <c r="I177" s="150"/>
      <c r="J177" s="156"/>
    </row>
    <row r="178" spans="1:10" ht="15" hidden="1">
      <c r="A178" s="38"/>
      <c r="B178" s="37"/>
      <c r="C178" s="74" t="s">
        <v>196</v>
      </c>
      <c r="D178" s="60" t="s">
        <v>72</v>
      </c>
      <c r="E178" s="171">
        <v>50000</v>
      </c>
      <c r="F178" s="171">
        <v>9022.82</v>
      </c>
      <c r="G178" s="175">
        <f>F178/E178*100</f>
        <v>18.04564</v>
      </c>
      <c r="H178" s="150"/>
      <c r="I178" s="150"/>
      <c r="J178" s="156"/>
    </row>
    <row r="179" spans="1:10" ht="7.5" customHeight="1" hidden="1">
      <c r="A179" s="64"/>
      <c r="B179" s="65">
        <v>75618</v>
      </c>
      <c r="C179" s="64" t="s">
        <v>35</v>
      </c>
      <c r="D179" s="66" t="s">
        <v>200</v>
      </c>
      <c r="E179" s="172">
        <f>E180+E181+E182</f>
        <v>89000</v>
      </c>
      <c r="F179" s="172">
        <f>F180+F181+F182</f>
        <v>37206.880000000005</v>
      </c>
      <c r="G179" s="182">
        <f>F179/E179*100</f>
        <v>41.805483146067424</v>
      </c>
      <c r="H179" s="147"/>
      <c r="I179" s="147"/>
      <c r="J179" s="147"/>
    </row>
    <row r="180" spans="1:10" ht="15">
      <c r="A180" s="38"/>
      <c r="B180" s="37"/>
      <c r="C180" s="74" t="s">
        <v>201</v>
      </c>
      <c r="D180" s="60" t="s">
        <v>34</v>
      </c>
      <c r="E180" s="171">
        <v>35000</v>
      </c>
      <c r="F180" s="171">
        <v>5115</v>
      </c>
      <c r="G180" s="175">
        <f t="shared" si="8"/>
        <v>14.614285714285714</v>
      </c>
      <c r="H180" s="150"/>
      <c r="I180" s="150"/>
      <c r="J180" s="156"/>
    </row>
    <row r="181" spans="1:10" ht="15">
      <c r="A181" s="38"/>
      <c r="B181" s="37"/>
      <c r="C181" s="74" t="s">
        <v>202</v>
      </c>
      <c r="D181" s="60" t="s">
        <v>203</v>
      </c>
      <c r="E181" s="171">
        <v>46000</v>
      </c>
      <c r="F181" s="171">
        <v>32091.88</v>
      </c>
      <c r="G181" s="175">
        <f t="shared" si="8"/>
        <v>69.76495652173912</v>
      </c>
      <c r="H181" s="150"/>
      <c r="I181" s="150"/>
      <c r="J181" s="156"/>
    </row>
    <row r="182" spans="1:10" ht="15">
      <c r="A182" s="38"/>
      <c r="B182" s="37"/>
      <c r="C182" s="74" t="s">
        <v>196</v>
      </c>
      <c r="D182" s="60" t="s">
        <v>85</v>
      </c>
      <c r="E182" s="171">
        <v>8000</v>
      </c>
      <c r="F182" s="171">
        <v>0</v>
      </c>
      <c r="G182" s="175">
        <f>F182/E182*100</f>
        <v>0</v>
      </c>
      <c r="H182" s="150"/>
      <c r="I182" s="150"/>
      <c r="J182" s="156"/>
    </row>
    <row r="183" spans="1:10" ht="30">
      <c r="A183" s="64"/>
      <c r="B183" s="64">
        <v>75621</v>
      </c>
      <c r="C183" s="64" t="s">
        <v>35</v>
      </c>
      <c r="D183" s="66" t="s">
        <v>206</v>
      </c>
      <c r="E183" s="172">
        <f>E184+E185</f>
        <v>1343102</v>
      </c>
      <c r="F183" s="172">
        <f>F184+F185</f>
        <v>571777.18</v>
      </c>
      <c r="G183" s="182">
        <f t="shared" si="8"/>
        <v>42.57138921690237</v>
      </c>
      <c r="H183" s="147"/>
      <c r="I183" s="147"/>
      <c r="J183" s="147"/>
    </row>
    <row r="184" spans="1:10" ht="15">
      <c r="A184" s="38"/>
      <c r="B184" s="38"/>
      <c r="C184" s="74" t="s">
        <v>204</v>
      </c>
      <c r="D184" s="60" t="s">
        <v>36</v>
      </c>
      <c r="E184" s="171">
        <v>1340102</v>
      </c>
      <c r="F184" s="171">
        <v>574113</v>
      </c>
      <c r="G184" s="178">
        <f t="shared" si="8"/>
        <v>42.84099270055563</v>
      </c>
      <c r="H184" s="150"/>
      <c r="I184" s="150"/>
      <c r="J184" s="156"/>
    </row>
    <row r="185" spans="1:10" ht="15">
      <c r="A185" s="38"/>
      <c r="B185" s="38"/>
      <c r="C185" s="74" t="s">
        <v>205</v>
      </c>
      <c r="D185" s="60" t="s">
        <v>37</v>
      </c>
      <c r="E185" s="171">
        <v>3000</v>
      </c>
      <c r="F185" s="171">
        <v>-2335.82</v>
      </c>
      <c r="G185" s="178">
        <v>0</v>
      </c>
      <c r="H185" s="150"/>
      <c r="I185" s="150"/>
      <c r="J185" s="156"/>
    </row>
    <row r="186" spans="1:10" ht="30">
      <c r="A186" s="64"/>
      <c r="B186" s="65">
        <v>75647</v>
      </c>
      <c r="C186" s="64" t="s">
        <v>35</v>
      </c>
      <c r="D186" s="66" t="s">
        <v>207</v>
      </c>
      <c r="E186" s="149"/>
      <c r="F186" s="147"/>
      <c r="G186" s="151"/>
      <c r="H186" s="172">
        <f>H187+H188+H189</f>
        <v>6600</v>
      </c>
      <c r="I186" s="172">
        <f>I187+I188+I189</f>
        <v>660.91</v>
      </c>
      <c r="J186" s="172">
        <f aca="true" t="shared" si="9" ref="J186:J193">I186/H186*100</f>
        <v>10.013787878787879</v>
      </c>
    </row>
    <row r="187" spans="1:10" ht="15">
      <c r="A187" s="38"/>
      <c r="B187" s="37"/>
      <c r="C187" s="38">
        <v>4100</v>
      </c>
      <c r="D187" s="60" t="s">
        <v>7</v>
      </c>
      <c r="E187" s="140"/>
      <c r="F187" s="150"/>
      <c r="G187" s="132"/>
      <c r="H187" s="171">
        <v>5000</v>
      </c>
      <c r="I187" s="171">
        <v>502</v>
      </c>
      <c r="J187" s="171">
        <f t="shared" si="9"/>
        <v>10.040000000000001</v>
      </c>
    </row>
    <row r="188" spans="1:10" ht="15">
      <c r="A188" s="38"/>
      <c r="B188" s="37"/>
      <c r="C188" s="38">
        <v>4210</v>
      </c>
      <c r="D188" s="60" t="s">
        <v>10</v>
      </c>
      <c r="E188" s="140"/>
      <c r="F188" s="150"/>
      <c r="G188" s="132"/>
      <c r="H188" s="171">
        <v>100</v>
      </c>
      <c r="I188" s="171">
        <v>0</v>
      </c>
      <c r="J188" s="171">
        <f t="shared" si="9"/>
        <v>0</v>
      </c>
    </row>
    <row r="189" spans="1:10" ht="15">
      <c r="A189" s="38"/>
      <c r="B189" s="37"/>
      <c r="C189" s="38">
        <v>4430</v>
      </c>
      <c r="D189" s="60" t="s">
        <v>183</v>
      </c>
      <c r="E189" s="140"/>
      <c r="F189" s="150"/>
      <c r="G189" s="132"/>
      <c r="H189" s="171">
        <v>1500</v>
      </c>
      <c r="I189" s="171">
        <v>158.91</v>
      </c>
      <c r="J189" s="171">
        <f t="shared" si="9"/>
        <v>10.594</v>
      </c>
    </row>
    <row r="190" spans="1:10" ht="14.25">
      <c r="A190" s="39">
        <v>757</v>
      </c>
      <c r="B190" s="49"/>
      <c r="C190" s="39" t="s">
        <v>35</v>
      </c>
      <c r="D190" s="71" t="s">
        <v>38</v>
      </c>
      <c r="E190" s="154"/>
      <c r="F190" s="156"/>
      <c r="G190" s="132"/>
      <c r="H190" s="181">
        <f>H191</f>
        <v>90000</v>
      </c>
      <c r="I190" s="181">
        <f>I191</f>
        <v>49497.61</v>
      </c>
      <c r="J190" s="181">
        <f t="shared" si="9"/>
        <v>54.99734444444444</v>
      </c>
    </row>
    <row r="191" spans="1:10" ht="15">
      <c r="A191" s="38"/>
      <c r="B191" s="65">
        <v>75702</v>
      </c>
      <c r="C191" s="64" t="s">
        <v>35</v>
      </c>
      <c r="D191" s="66" t="s">
        <v>208</v>
      </c>
      <c r="E191" s="149"/>
      <c r="F191" s="147"/>
      <c r="G191" s="148"/>
      <c r="H191" s="172">
        <f>H192</f>
        <v>90000</v>
      </c>
      <c r="I191" s="172">
        <f>I192</f>
        <v>49497.61</v>
      </c>
      <c r="J191" s="172">
        <f t="shared" si="9"/>
        <v>54.99734444444444</v>
      </c>
    </row>
    <row r="192" spans="1:10" ht="30">
      <c r="A192" s="38"/>
      <c r="B192" s="37"/>
      <c r="C192" s="38">
        <v>8070</v>
      </c>
      <c r="D192" s="60" t="s">
        <v>209</v>
      </c>
      <c r="E192" s="140"/>
      <c r="F192" s="150"/>
      <c r="G192" s="132"/>
      <c r="H192" s="171">
        <v>90000</v>
      </c>
      <c r="I192" s="171">
        <v>49497.61</v>
      </c>
      <c r="J192" s="171">
        <f t="shared" si="9"/>
        <v>54.99734444444444</v>
      </c>
    </row>
    <row r="193" spans="1:10" ht="26.25" customHeight="1">
      <c r="A193" s="39">
        <v>758</v>
      </c>
      <c r="B193" s="49"/>
      <c r="C193" s="39" t="s">
        <v>35</v>
      </c>
      <c r="D193" s="71" t="s">
        <v>39</v>
      </c>
      <c r="E193" s="181">
        <f>E194+E196+E200+E205</f>
        <v>3533653</v>
      </c>
      <c r="F193" s="181">
        <f>F194+F196+F200+F205</f>
        <v>2093617.38</v>
      </c>
      <c r="G193" s="180">
        <f t="shared" si="8"/>
        <v>59.247961811756845</v>
      </c>
      <c r="H193" s="181">
        <f>H198+H202</f>
        <v>53700</v>
      </c>
      <c r="I193" s="181">
        <f>I198+I202</f>
        <v>8155.82</v>
      </c>
      <c r="J193" s="181">
        <f t="shared" si="9"/>
        <v>15.187746741154562</v>
      </c>
    </row>
    <row r="194" spans="1:10" ht="24.75" customHeight="1">
      <c r="A194" s="64"/>
      <c r="B194" s="64">
        <v>75801</v>
      </c>
      <c r="C194" s="64" t="s">
        <v>35</v>
      </c>
      <c r="D194" s="66" t="s">
        <v>210</v>
      </c>
      <c r="E194" s="172">
        <f>E195</f>
        <v>2808330</v>
      </c>
      <c r="F194" s="172">
        <f>F195</f>
        <v>1728200</v>
      </c>
      <c r="G194" s="182">
        <f t="shared" si="8"/>
        <v>61.538351974305016</v>
      </c>
      <c r="H194" s="149"/>
      <c r="I194" s="149"/>
      <c r="J194" s="149"/>
    </row>
    <row r="195" spans="1:10" ht="26.25" customHeight="1">
      <c r="A195" s="38"/>
      <c r="B195" s="37"/>
      <c r="C195" s="38">
        <v>2920</v>
      </c>
      <c r="D195" s="60" t="s">
        <v>40</v>
      </c>
      <c r="E195" s="171">
        <v>2808330</v>
      </c>
      <c r="F195" s="171">
        <v>1728200</v>
      </c>
      <c r="G195" s="175">
        <f t="shared" si="8"/>
        <v>61.538351974305016</v>
      </c>
      <c r="H195" s="140"/>
      <c r="I195" s="140"/>
      <c r="J195" s="154"/>
    </row>
    <row r="196" spans="1:10" s="5" customFormat="1" ht="24.75" customHeight="1">
      <c r="A196" s="64"/>
      <c r="B196" s="65">
        <v>75807</v>
      </c>
      <c r="C196" s="64" t="s">
        <v>35</v>
      </c>
      <c r="D196" s="66" t="s">
        <v>82</v>
      </c>
      <c r="E196" s="172">
        <f>E197</f>
        <v>707890</v>
      </c>
      <c r="F196" s="172">
        <f>F197</f>
        <v>353946</v>
      </c>
      <c r="G196" s="174">
        <f t="shared" si="8"/>
        <v>50.00014126488579</v>
      </c>
      <c r="H196" s="149"/>
      <c r="I196" s="149"/>
      <c r="J196" s="149"/>
    </row>
    <row r="197" spans="1:10" ht="30.75" customHeight="1">
      <c r="A197" s="38"/>
      <c r="B197" s="37"/>
      <c r="C197" s="38">
        <v>2920</v>
      </c>
      <c r="D197" s="60" t="s">
        <v>40</v>
      </c>
      <c r="E197" s="171">
        <v>707890</v>
      </c>
      <c r="F197" s="171">
        <v>353946</v>
      </c>
      <c r="G197" s="175">
        <f t="shared" si="8"/>
        <v>50.00014126488579</v>
      </c>
      <c r="H197" s="140"/>
      <c r="I197" s="140"/>
      <c r="J197" s="154"/>
    </row>
    <row r="198" spans="1:10" ht="31.5" customHeight="1">
      <c r="A198" s="64"/>
      <c r="B198" s="65">
        <v>75809</v>
      </c>
      <c r="C198" s="64" t="s">
        <v>35</v>
      </c>
      <c r="D198" s="66" t="s">
        <v>211</v>
      </c>
      <c r="E198" s="149"/>
      <c r="F198" s="149"/>
      <c r="G198" s="148"/>
      <c r="H198" s="172">
        <f>+H199</f>
        <v>12000</v>
      </c>
      <c r="I198" s="172">
        <f>I199</f>
        <v>8155.82</v>
      </c>
      <c r="J198" s="172">
        <f>I198/H198*100</f>
        <v>67.96516666666666</v>
      </c>
    </row>
    <row r="199" spans="1:10" ht="30">
      <c r="A199" s="38"/>
      <c r="B199" s="37"/>
      <c r="C199" s="38">
        <v>2900</v>
      </c>
      <c r="D199" s="60" t="s">
        <v>212</v>
      </c>
      <c r="E199" s="140"/>
      <c r="F199" s="140"/>
      <c r="G199" s="143"/>
      <c r="H199" s="171">
        <v>12000</v>
      </c>
      <c r="I199" s="171">
        <v>8155.82</v>
      </c>
      <c r="J199" s="171">
        <f>I199/H199*100</f>
        <v>67.96516666666666</v>
      </c>
    </row>
    <row r="200" spans="1:10" ht="25.5" customHeight="1">
      <c r="A200" s="64"/>
      <c r="B200" s="64">
        <v>75814</v>
      </c>
      <c r="C200" s="64" t="s">
        <v>35</v>
      </c>
      <c r="D200" s="66" t="s">
        <v>39</v>
      </c>
      <c r="E200" s="172">
        <f>E201</f>
        <v>14000</v>
      </c>
      <c r="F200" s="172">
        <f>F201</f>
        <v>9755.38</v>
      </c>
      <c r="G200" s="172">
        <f t="shared" si="8"/>
        <v>69.6812857142857</v>
      </c>
      <c r="H200" s="149"/>
      <c r="I200" s="149"/>
      <c r="J200" s="149"/>
    </row>
    <row r="201" spans="1:10" ht="27.75" customHeight="1">
      <c r="A201" s="38"/>
      <c r="B201" s="37"/>
      <c r="C201" s="74" t="s">
        <v>264</v>
      </c>
      <c r="D201" s="60" t="s">
        <v>77</v>
      </c>
      <c r="E201" s="171">
        <v>14000</v>
      </c>
      <c r="F201" s="171">
        <v>9755.38</v>
      </c>
      <c r="G201" s="170">
        <f t="shared" si="8"/>
        <v>69.6812857142857</v>
      </c>
      <c r="H201" s="140"/>
      <c r="I201" s="140"/>
      <c r="J201" s="154"/>
    </row>
    <row r="202" spans="1:10" ht="25.5" customHeight="1">
      <c r="A202" s="64"/>
      <c r="B202" s="64">
        <v>75818</v>
      </c>
      <c r="C202" s="64" t="s">
        <v>35</v>
      </c>
      <c r="D202" s="66" t="s">
        <v>101</v>
      </c>
      <c r="E202" s="149"/>
      <c r="F202" s="147"/>
      <c r="G202" s="151"/>
      <c r="H202" s="172">
        <f>H203+H204</f>
        <v>41700</v>
      </c>
      <c r="I202" s="172">
        <v>0</v>
      </c>
      <c r="J202" s="172">
        <v>0</v>
      </c>
    </row>
    <row r="203" spans="1:10" ht="25.5" customHeight="1">
      <c r="A203" s="64"/>
      <c r="B203" s="64"/>
      <c r="C203" s="38">
        <v>4810</v>
      </c>
      <c r="D203" s="60" t="s">
        <v>309</v>
      </c>
      <c r="E203" s="140"/>
      <c r="F203" s="150"/>
      <c r="G203" s="143"/>
      <c r="H203" s="171">
        <v>21000</v>
      </c>
      <c r="I203" s="171">
        <v>0</v>
      </c>
      <c r="J203" s="171">
        <v>0</v>
      </c>
    </row>
    <row r="204" spans="1:10" ht="27" customHeight="1">
      <c r="A204" s="38"/>
      <c r="B204" s="38"/>
      <c r="C204" s="38">
        <v>4810</v>
      </c>
      <c r="D204" s="60" t="s">
        <v>213</v>
      </c>
      <c r="E204" s="140"/>
      <c r="F204" s="150"/>
      <c r="G204" s="143"/>
      <c r="H204" s="171">
        <v>20700</v>
      </c>
      <c r="I204" s="171">
        <v>0</v>
      </c>
      <c r="J204" s="171">
        <v>0</v>
      </c>
    </row>
    <row r="205" spans="1:10" ht="29.25" customHeight="1">
      <c r="A205" s="64"/>
      <c r="B205" s="64">
        <v>75831</v>
      </c>
      <c r="C205" s="64" t="s">
        <v>35</v>
      </c>
      <c r="D205" s="66" t="s">
        <v>301</v>
      </c>
      <c r="E205" s="172">
        <f>E206</f>
        <v>3433</v>
      </c>
      <c r="F205" s="172">
        <f>F206</f>
        <v>1716</v>
      </c>
      <c r="G205" s="174">
        <f>G206</f>
        <v>49.985435479172736</v>
      </c>
      <c r="H205" s="149"/>
      <c r="I205" s="149"/>
      <c r="J205" s="149"/>
    </row>
    <row r="206" spans="1:10" ht="24.75" customHeight="1">
      <c r="A206" s="38"/>
      <c r="B206" s="38"/>
      <c r="C206" s="38">
        <v>2920</v>
      </c>
      <c r="D206" s="60" t="s">
        <v>40</v>
      </c>
      <c r="E206" s="171">
        <v>3433</v>
      </c>
      <c r="F206" s="171">
        <v>1716</v>
      </c>
      <c r="G206" s="175">
        <f>F206/E206*100</f>
        <v>49.985435479172736</v>
      </c>
      <c r="H206" s="140"/>
      <c r="I206" s="140"/>
      <c r="J206" s="140"/>
    </row>
    <row r="207" spans="1:10" ht="29.25" customHeight="1">
      <c r="A207" s="39">
        <v>801</v>
      </c>
      <c r="B207" s="39"/>
      <c r="C207" s="39" t="s">
        <v>35</v>
      </c>
      <c r="D207" s="71" t="s">
        <v>41</v>
      </c>
      <c r="E207" s="181">
        <f>E208+E240+E263+E282+E303</f>
        <v>89074</v>
      </c>
      <c r="F207" s="181">
        <f>F208+F240+F263+F282+F303</f>
        <v>49197.299999999996</v>
      </c>
      <c r="G207" s="183">
        <f>F207/E207*100</f>
        <v>55.23194198082493</v>
      </c>
      <c r="H207" s="181">
        <f>H208+H230+H240+H260+H263+H282+H292+H297+H303</f>
        <v>4355527</v>
      </c>
      <c r="I207" s="181">
        <f>I208+I230+I240+I260+I263+I282+I292+I297+I303</f>
        <v>2260552.8000000003</v>
      </c>
      <c r="J207" s="181">
        <f>I207/H207*100</f>
        <v>51.900787206691646</v>
      </c>
    </row>
    <row r="208" spans="1:10" ht="32.25" customHeight="1">
      <c r="A208" s="64"/>
      <c r="B208" s="64">
        <v>80101</v>
      </c>
      <c r="C208" s="64" t="s">
        <v>35</v>
      </c>
      <c r="D208" s="66" t="s">
        <v>214</v>
      </c>
      <c r="E208" s="172">
        <f>E211+E210</f>
        <v>15274</v>
      </c>
      <c r="F208" s="172">
        <f>F209+F210+F211</f>
        <v>17817.01</v>
      </c>
      <c r="G208" s="182">
        <v>0</v>
      </c>
      <c r="H208" s="172">
        <f>SUM(H212:H229)</f>
        <v>2176849</v>
      </c>
      <c r="I208" s="172">
        <f>SUM(I212:I229)</f>
        <v>1096980.6600000001</v>
      </c>
      <c r="J208" s="172">
        <f>I208/H208*100</f>
        <v>50.39305252684041</v>
      </c>
    </row>
    <row r="209" spans="1:10" ht="32.25" customHeight="1">
      <c r="A209" s="64"/>
      <c r="B209" s="65"/>
      <c r="C209" s="74" t="s">
        <v>195</v>
      </c>
      <c r="D209" s="60" t="s">
        <v>216</v>
      </c>
      <c r="E209" s="171">
        <v>0</v>
      </c>
      <c r="F209" s="171">
        <v>2542.61</v>
      </c>
      <c r="G209" s="175">
        <v>0</v>
      </c>
      <c r="H209" s="171"/>
      <c r="I209" s="171"/>
      <c r="J209" s="171"/>
    </row>
    <row r="210" spans="1:10" ht="32.25" customHeight="1">
      <c r="A210" s="64"/>
      <c r="B210" s="65"/>
      <c r="C210" s="74" t="s">
        <v>302</v>
      </c>
      <c r="D210" s="60" t="s">
        <v>303</v>
      </c>
      <c r="E210" s="171">
        <v>15274</v>
      </c>
      <c r="F210" s="171">
        <v>15274.4</v>
      </c>
      <c r="G210" s="175">
        <v>0</v>
      </c>
      <c r="H210" s="171"/>
      <c r="I210" s="171"/>
      <c r="J210" s="171"/>
    </row>
    <row r="211" spans="1:10" ht="36.75" customHeight="1">
      <c r="A211" s="64"/>
      <c r="B211" s="65"/>
      <c r="C211" s="74" t="s">
        <v>285</v>
      </c>
      <c r="D211" s="60" t="s">
        <v>215</v>
      </c>
      <c r="E211" s="171">
        <v>0</v>
      </c>
      <c r="F211" s="171">
        <v>0</v>
      </c>
      <c r="G211" s="175">
        <v>0</v>
      </c>
      <c r="H211" s="171"/>
      <c r="I211" s="171"/>
      <c r="J211" s="171"/>
    </row>
    <row r="212" spans="1:10" ht="15">
      <c r="A212" s="38"/>
      <c r="B212" s="37"/>
      <c r="C212" s="38">
        <v>3020</v>
      </c>
      <c r="D212" s="60" t="s">
        <v>93</v>
      </c>
      <c r="E212" s="140"/>
      <c r="F212" s="150"/>
      <c r="G212" s="132"/>
      <c r="H212" s="171">
        <v>83799</v>
      </c>
      <c r="I212" s="171">
        <v>39372.32</v>
      </c>
      <c r="J212" s="171">
        <f aca="true" t="shared" si="10" ref="J212:J239">I212/H212*100</f>
        <v>46.98423608873614</v>
      </c>
    </row>
    <row r="213" spans="1:10" ht="15">
      <c r="A213" s="38"/>
      <c r="B213" s="38"/>
      <c r="C213" s="38">
        <v>4010</v>
      </c>
      <c r="D213" s="60" t="s">
        <v>42</v>
      </c>
      <c r="E213" s="140"/>
      <c r="F213" s="150"/>
      <c r="G213" s="133"/>
      <c r="H213" s="171">
        <v>1417770</v>
      </c>
      <c r="I213" s="171">
        <v>679821.81</v>
      </c>
      <c r="J213" s="171">
        <f t="shared" si="10"/>
        <v>47.95007723396602</v>
      </c>
    </row>
    <row r="214" spans="1:10" s="5" customFormat="1" ht="15">
      <c r="A214" s="38"/>
      <c r="B214" s="37"/>
      <c r="C214" s="38">
        <v>4040</v>
      </c>
      <c r="D214" s="60" t="s">
        <v>24</v>
      </c>
      <c r="E214" s="140"/>
      <c r="F214" s="150"/>
      <c r="G214" s="132"/>
      <c r="H214" s="171">
        <v>106222</v>
      </c>
      <c r="I214" s="171">
        <v>106142.78</v>
      </c>
      <c r="J214" s="171">
        <f t="shared" si="10"/>
        <v>99.92542034606767</v>
      </c>
    </row>
    <row r="215" spans="1:10" ht="15">
      <c r="A215" s="38"/>
      <c r="B215" s="37"/>
      <c r="C215" s="38">
        <v>4110</v>
      </c>
      <c r="D215" s="60" t="s">
        <v>25</v>
      </c>
      <c r="E215" s="140"/>
      <c r="F215" s="150"/>
      <c r="G215" s="133"/>
      <c r="H215" s="171">
        <v>242718</v>
      </c>
      <c r="I215" s="171">
        <v>115673.33</v>
      </c>
      <c r="J215" s="171">
        <f t="shared" si="10"/>
        <v>47.657499649799355</v>
      </c>
    </row>
    <row r="216" spans="1:10" ht="15">
      <c r="A216" s="38"/>
      <c r="B216" s="37"/>
      <c r="C216" s="38">
        <v>4120</v>
      </c>
      <c r="D216" s="60" t="s">
        <v>75</v>
      </c>
      <c r="E216" s="140"/>
      <c r="F216" s="150"/>
      <c r="G216" s="132"/>
      <c r="H216" s="171">
        <v>37630</v>
      </c>
      <c r="I216" s="171">
        <v>17414.04</v>
      </c>
      <c r="J216" s="171">
        <f t="shared" si="10"/>
        <v>46.277013021525384</v>
      </c>
    </row>
    <row r="217" spans="1:10" ht="15">
      <c r="A217" s="38"/>
      <c r="B217" s="37"/>
      <c r="C217" s="38">
        <v>4170</v>
      </c>
      <c r="D217" s="60" t="s">
        <v>222</v>
      </c>
      <c r="E217" s="140"/>
      <c r="F217" s="150"/>
      <c r="G217" s="132"/>
      <c r="H217" s="171">
        <v>3600</v>
      </c>
      <c r="I217" s="171">
        <v>0</v>
      </c>
      <c r="J217" s="171">
        <f t="shared" si="10"/>
        <v>0</v>
      </c>
    </row>
    <row r="218" spans="1:10" ht="15">
      <c r="A218" s="38"/>
      <c r="B218" s="37"/>
      <c r="C218" s="38">
        <v>4210</v>
      </c>
      <c r="D218" s="60" t="s">
        <v>10</v>
      </c>
      <c r="E218" s="140"/>
      <c r="F218" s="150"/>
      <c r="G218" s="132"/>
      <c r="H218" s="171">
        <v>95034</v>
      </c>
      <c r="I218" s="171">
        <v>47728.98</v>
      </c>
      <c r="J218" s="171">
        <f t="shared" si="10"/>
        <v>50.22305701117495</v>
      </c>
    </row>
    <row r="219" spans="1:10" ht="15">
      <c r="A219" s="38"/>
      <c r="B219" s="37"/>
      <c r="C219" s="38">
        <v>4240</v>
      </c>
      <c r="D219" s="60" t="s">
        <v>43</v>
      </c>
      <c r="E219" s="140"/>
      <c r="F219" s="150"/>
      <c r="G219" s="132"/>
      <c r="H219" s="171">
        <v>4150</v>
      </c>
      <c r="I219" s="171">
        <v>905.87</v>
      </c>
      <c r="J219" s="171">
        <f t="shared" si="10"/>
        <v>21.828192771084336</v>
      </c>
    </row>
    <row r="220" spans="1:10" ht="15">
      <c r="A220" s="38"/>
      <c r="B220" s="37"/>
      <c r="C220" s="38">
        <v>4260</v>
      </c>
      <c r="D220" s="60" t="s">
        <v>14</v>
      </c>
      <c r="E220" s="140"/>
      <c r="F220" s="150"/>
      <c r="G220" s="132"/>
      <c r="H220" s="171">
        <v>36000</v>
      </c>
      <c r="I220" s="171">
        <v>20692.95</v>
      </c>
      <c r="J220" s="171">
        <f t="shared" si="10"/>
        <v>57.48041666666667</v>
      </c>
    </row>
    <row r="221" spans="1:10" ht="15">
      <c r="A221" s="38"/>
      <c r="B221" s="37"/>
      <c r="C221" s="38">
        <v>4270</v>
      </c>
      <c r="D221" s="60" t="s">
        <v>55</v>
      </c>
      <c r="E221" s="140"/>
      <c r="F221" s="150"/>
      <c r="G221" s="132"/>
      <c r="H221" s="171">
        <v>46500</v>
      </c>
      <c r="I221" s="171">
        <v>270.6</v>
      </c>
      <c r="J221" s="171">
        <f t="shared" si="10"/>
        <v>0.5819354838709678</v>
      </c>
    </row>
    <row r="222" spans="1:10" ht="15">
      <c r="A222" s="38"/>
      <c r="B222" s="37"/>
      <c r="C222" s="38">
        <v>4280</v>
      </c>
      <c r="D222" s="60" t="s">
        <v>100</v>
      </c>
      <c r="E222" s="140"/>
      <c r="F222" s="150"/>
      <c r="G222" s="132"/>
      <c r="H222" s="171">
        <v>1400</v>
      </c>
      <c r="I222" s="171">
        <v>60</v>
      </c>
      <c r="J222" s="171">
        <f t="shared" si="10"/>
        <v>4.285714285714286</v>
      </c>
    </row>
    <row r="223" spans="1:10" ht="15">
      <c r="A223" s="38"/>
      <c r="B223" s="37"/>
      <c r="C223" s="38">
        <v>4300</v>
      </c>
      <c r="D223" s="60" t="s">
        <v>8</v>
      </c>
      <c r="E223" s="140"/>
      <c r="F223" s="150"/>
      <c r="G223" s="132"/>
      <c r="H223" s="171">
        <v>15876</v>
      </c>
      <c r="I223" s="171">
        <v>8087.31</v>
      </c>
      <c r="J223" s="171">
        <f t="shared" si="10"/>
        <v>50.94047619047619</v>
      </c>
    </row>
    <row r="224" spans="1:10" ht="15">
      <c r="A224" s="38"/>
      <c r="B224" s="37"/>
      <c r="C224" s="38">
        <v>4350</v>
      </c>
      <c r="D224" s="60" t="s">
        <v>88</v>
      </c>
      <c r="E224" s="140"/>
      <c r="F224" s="150"/>
      <c r="G224" s="132"/>
      <c r="H224" s="171">
        <v>760</v>
      </c>
      <c r="I224" s="171">
        <v>348.93</v>
      </c>
      <c r="J224" s="171">
        <f t="shared" si="10"/>
        <v>45.911842105263155</v>
      </c>
    </row>
    <row r="225" spans="1:10" ht="30">
      <c r="A225" s="45"/>
      <c r="B225" s="45"/>
      <c r="C225" s="45">
        <v>4370</v>
      </c>
      <c r="D225" s="54" t="s">
        <v>166</v>
      </c>
      <c r="E225" s="134"/>
      <c r="F225" s="135"/>
      <c r="G225" s="133"/>
      <c r="H225" s="205">
        <v>5200</v>
      </c>
      <c r="I225" s="205">
        <v>2648.06</v>
      </c>
      <c r="J225" s="184">
        <f t="shared" si="10"/>
        <v>50.924230769230775</v>
      </c>
    </row>
    <row r="226" spans="1:10" ht="15">
      <c r="A226" s="38"/>
      <c r="B226" s="37"/>
      <c r="C226" s="38">
        <v>4410</v>
      </c>
      <c r="D226" s="60" t="s">
        <v>26</v>
      </c>
      <c r="E226" s="140"/>
      <c r="F226" s="150"/>
      <c r="G226" s="133"/>
      <c r="H226" s="171">
        <v>2400</v>
      </c>
      <c r="I226" s="171">
        <v>1232.68</v>
      </c>
      <c r="J226" s="171">
        <f t="shared" si="10"/>
        <v>51.36166666666667</v>
      </c>
    </row>
    <row r="227" spans="1:10" ht="15">
      <c r="A227" s="38"/>
      <c r="B227" s="38"/>
      <c r="C227" s="38">
        <v>4430</v>
      </c>
      <c r="D227" s="60" t="s">
        <v>15</v>
      </c>
      <c r="E227" s="140"/>
      <c r="F227" s="150"/>
      <c r="G227" s="133"/>
      <c r="H227" s="171">
        <v>2800</v>
      </c>
      <c r="I227" s="171">
        <v>1060</v>
      </c>
      <c r="J227" s="171">
        <f t="shared" si="10"/>
        <v>37.857142857142854</v>
      </c>
    </row>
    <row r="228" spans="1:10" ht="15">
      <c r="A228" s="38"/>
      <c r="B228" s="37"/>
      <c r="C228" s="38">
        <v>4440</v>
      </c>
      <c r="D228" s="60" t="s">
        <v>23</v>
      </c>
      <c r="E228" s="140"/>
      <c r="F228" s="150"/>
      <c r="G228" s="132"/>
      <c r="H228" s="171">
        <v>72890</v>
      </c>
      <c r="I228" s="171">
        <v>54986</v>
      </c>
      <c r="J228" s="184">
        <f t="shared" si="10"/>
        <v>75.43695980244203</v>
      </c>
    </row>
    <row r="229" spans="1:10" ht="30">
      <c r="A229" s="45"/>
      <c r="B229" s="45"/>
      <c r="C229" s="45">
        <v>4700</v>
      </c>
      <c r="D229" s="54" t="s">
        <v>167</v>
      </c>
      <c r="E229" s="134"/>
      <c r="F229" s="135"/>
      <c r="G229" s="167"/>
      <c r="H229" s="205">
        <v>2100</v>
      </c>
      <c r="I229" s="205">
        <v>535</v>
      </c>
      <c r="J229" s="184">
        <f t="shared" si="10"/>
        <v>25.476190476190474</v>
      </c>
    </row>
    <row r="230" spans="1:10" ht="15">
      <c r="A230" s="64"/>
      <c r="B230" s="64">
        <v>80103</v>
      </c>
      <c r="C230" s="64" t="s">
        <v>35</v>
      </c>
      <c r="D230" s="70" t="s">
        <v>273</v>
      </c>
      <c r="E230" s="149"/>
      <c r="F230" s="147"/>
      <c r="G230" s="151"/>
      <c r="H230" s="172">
        <f>SUM(H231:H239)</f>
        <v>245039</v>
      </c>
      <c r="I230" s="172">
        <f>SUM(I231:I239)</f>
        <v>126550.98</v>
      </c>
      <c r="J230" s="172">
        <f t="shared" si="10"/>
        <v>51.64524014544624</v>
      </c>
    </row>
    <row r="231" spans="1:10" ht="15">
      <c r="A231" s="38"/>
      <c r="B231" s="37"/>
      <c r="C231" s="38">
        <v>3020</v>
      </c>
      <c r="D231" s="35" t="s">
        <v>93</v>
      </c>
      <c r="E231" s="140"/>
      <c r="F231" s="150"/>
      <c r="G231" s="132"/>
      <c r="H231" s="171">
        <v>9887</v>
      </c>
      <c r="I231" s="171">
        <v>4802.42</v>
      </c>
      <c r="J231" s="171">
        <f t="shared" si="10"/>
        <v>48.57307575604329</v>
      </c>
    </row>
    <row r="232" spans="1:10" ht="15">
      <c r="A232" s="38"/>
      <c r="B232" s="38"/>
      <c r="C232" s="38">
        <v>4010</v>
      </c>
      <c r="D232" s="35" t="s">
        <v>42</v>
      </c>
      <c r="E232" s="140"/>
      <c r="F232" s="150"/>
      <c r="G232" s="133"/>
      <c r="H232" s="171">
        <v>167055</v>
      </c>
      <c r="I232" s="171">
        <v>79797.14</v>
      </c>
      <c r="J232" s="171">
        <f t="shared" si="10"/>
        <v>47.76698692047529</v>
      </c>
    </row>
    <row r="233" spans="1:10" ht="15">
      <c r="A233" s="38"/>
      <c r="B233" s="38"/>
      <c r="C233" s="38">
        <v>4040</v>
      </c>
      <c r="D233" s="35" t="s">
        <v>24</v>
      </c>
      <c r="E233" s="140"/>
      <c r="F233" s="150"/>
      <c r="G233" s="133"/>
      <c r="H233" s="171">
        <v>12163</v>
      </c>
      <c r="I233" s="171">
        <v>12161.87</v>
      </c>
      <c r="J233" s="171">
        <f t="shared" si="10"/>
        <v>99.99070952889912</v>
      </c>
    </row>
    <row r="234" spans="1:10" ht="15">
      <c r="A234" s="38"/>
      <c r="B234" s="37"/>
      <c r="C234" s="38">
        <v>4110</v>
      </c>
      <c r="D234" s="35" t="s">
        <v>25</v>
      </c>
      <c r="E234" s="140"/>
      <c r="F234" s="150"/>
      <c r="G234" s="132"/>
      <c r="H234" s="171">
        <v>28393</v>
      </c>
      <c r="I234" s="171">
        <v>13827.02</v>
      </c>
      <c r="J234" s="171">
        <f t="shared" si="10"/>
        <v>48.69869333990772</v>
      </c>
    </row>
    <row r="235" spans="1:10" ht="15">
      <c r="A235" s="38"/>
      <c r="B235" s="37"/>
      <c r="C235" s="38">
        <v>4120</v>
      </c>
      <c r="D235" s="35" t="s">
        <v>22</v>
      </c>
      <c r="E235" s="140"/>
      <c r="F235" s="150"/>
      <c r="G235" s="133"/>
      <c r="H235" s="171">
        <v>3835</v>
      </c>
      <c r="I235" s="171">
        <v>1839.02</v>
      </c>
      <c r="J235" s="171">
        <f t="shared" si="10"/>
        <v>47.95358539765319</v>
      </c>
    </row>
    <row r="236" spans="1:10" ht="15">
      <c r="A236" s="38"/>
      <c r="B236" s="37"/>
      <c r="C236" s="38">
        <v>4210</v>
      </c>
      <c r="D236" s="35" t="s">
        <v>10</v>
      </c>
      <c r="E236" s="140"/>
      <c r="F236" s="150"/>
      <c r="G236" s="132"/>
      <c r="H236" s="171">
        <v>8400</v>
      </c>
      <c r="I236" s="171">
        <v>3900</v>
      </c>
      <c r="J236" s="171">
        <f t="shared" si="10"/>
        <v>46.42857142857143</v>
      </c>
    </row>
    <row r="237" spans="1:10" ht="15">
      <c r="A237" s="38"/>
      <c r="B237" s="37"/>
      <c r="C237" s="38">
        <v>4240</v>
      </c>
      <c r="D237" s="35" t="s">
        <v>223</v>
      </c>
      <c r="E237" s="140"/>
      <c r="F237" s="150"/>
      <c r="G237" s="132"/>
      <c r="H237" s="171">
        <v>1450</v>
      </c>
      <c r="I237" s="171">
        <v>0</v>
      </c>
      <c r="J237" s="171">
        <f t="shared" si="10"/>
        <v>0</v>
      </c>
    </row>
    <row r="238" spans="1:10" ht="15">
      <c r="A238" s="38"/>
      <c r="B238" s="37"/>
      <c r="C238" s="38">
        <v>4260</v>
      </c>
      <c r="D238" s="35" t="s">
        <v>14</v>
      </c>
      <c r="E238" s="140"/>
      <c r="F238" s="150"/>
      <c r="G238" s="132"/>
      <c r="H238" s="171">
        <v>4000</v>
      </c>
      <c r="I238" s="171">
        <v>2785.51</v>
      </c>
      <c r="J238" s="171">
        <f t="shared" si="10"/>
        <v>69.63775000000001</v>
      </c>
    </row>
    <row r="239" spans="1:10" ht="15">
      <c r="A239" s="38"/>
      <c r="B239" s="37"/>
      <c r="C239" s="38">
        <v>4440</v>
      </c>
      <c r="D239" s="35" t="s">
        <v>89</v>
      </c>
      <c r="E239" s="140"/>
      <c r="F239" s="150"/>
      <c r="G239" s="133"/>
      <c r="H239" s="171">
        <v>9856</v>
      </c>
      <c r="I239" s="171">
        <v>7438</v>
      </c>
      <c r="J239" s="171">
        <f t="shared" si="10"/>
        <v>75.46672077922078</v>
      </c>
    </row>
    <row r="240" spans="1:10" ht="15">
      <c r="A240" s="64"/>
      <c r="B240" s="65">
        <v>80104</v>
      </c>
      <c r="C240" s="64" t="s">
        <v>35</v>
      </c>
      <c r="D240" s="70" t="s">
        <v>217</v>
      </c>
      <c r="E240" s="172">
        <f>E241</f>
        <v>71800</v>
      </c>
      <c r="F240" s="172">
        <f>F241</f>
        <v>31244</v>
      </c>
      <c r="G240" s="174">
        <f>F240/E240*100</f>
        <v>43.51532033426184</v>
      </c>
      <c r="H240" s="172">
        <f>SUM(H242:H259)</f>
        <v>302147</v>
      </c>
      <c r="I240" s="172">
        <f>SUM(I242:I259)</f>
        <v>156454.75</v>
      </c>
      <c r="J240" s="172">
        <f>I240/H240*100</f>
        <v>51.78100394840922</v>
      </c>
    </row>
    <row r="241" spans="1:10" ht="15">
      <c r="A241" s="38"/>
      <c r="B241" s="38"/>
      <c r="C241" s="74" t="s">
        <v>131</v>
      </c>
      <c r="D241" s="35" t="s">
        <v>16</v>
      </c>
      <c r="E241" s="171">
        <v>71800</v>
      </c>
      <c r="F241" s="171">
        <v>31244</v>
      </c>
      <c r="G241" s="178">
        <f>F241/E241*100</f>
        <v>43.51532033426184</v>
      </c>
      <c r="H241" s="140"/>
      <c r="I241" s="140"/>
      <c r="J241" s="140"/>
    </row>
    <row r="242" spans="1:10" ht="30">
      <c r="A242" s="38"/>
      <c r="B242" s="38"/>
      <c r="C242" s="74" t="s">
        <v>310</v>
      </c>
      <c r="D242" s="60" t="s">
        <v>311</v>
      </c>
      <c r="E242" s="140"/>
      <c r="F242" s="140"/>
      <c r="G242" s="139"/>
      <c r="H242" s="171">
        <v>25600</v>
      </c>
      <c r="I242" s="171">
        <v>15744</v>
      </c>
      <c r="J242" s="171">
        <f>I242/H242*100</f>
        <v>61.5</v>
      </c>
    </row>
    <row r="243" spans="1:10" ht="15">
      <c r="A243" s="38"/>
      <c r="B243" s="38"/>
      <c r="C243" s="38">
        <v>3020</v>
      </c>
      <c r="D243" s="35" t="s">
        <v>93</v>
      </c>
      <c r="E243" s="140"/>
      <c r="F243" s="150"/>
      <c r="G243" s="133"/>
      <c r="H243" s="171">
        <v>9240</v>
      </c>
      <c r="I243" s="171">
        <v>4573.6</v>
      </c>
      <c r="J243" s="171">
        <f aca="true" t="shared" si="11" ref="J243:J317">I243/H243*100</f>
        <v>49.4978354978355</v>
      </c>
    </row>
    <row r="244" spans="1:10" ht="15">
      <c r="A244" s="38"/>
      <c r="B244" s="37"/>
      <c r="C244" s="38">
        <v>4010</v>
      </c>
      <c r="D244" s="35" t="s">
        <v>42</v>
      </c>
      <c r="E244" s="140"/>
      <c r="F244" s="150"/>
      <c r="G244" s="132"/>
      <c r="H244" s="171">
        <v>156184</v>
      </c>
      <c r="I244" s="171">
        <v>77819.64</v>
      </c>
      <c r="J244" s="171">
        <f t="shared" si="11"/>
        <v>49.82561594017313</v>
      </c>
    </row>
    <row r="245" spans="1:10" ht="15">
      <c r="A245" s="38"/>
      <c r="B245" s="37"/>
      <c r="C245" s="38">
        <v>4040</v>
      </c>
      <c r="D245" s="35" t="s">
        <v>24</v>
      </c>
      <c r="E245" s="140"/>
      <c r="F245" s="150"/>
      <c r="G245" s="133"/>
      <c r="H245" s="171">
        <v>11526</v>
      </c>
      <c r="I245" s="171">
        <v>11520.8</v>
      </c>
      <c r="J245" s="171">
        <f t="shared" si="11"/>
        <v>99.95488460871074</v>
      </c>
    </row>
    <row r="246" spans="1:10" ht="15">
      <c r="A246" s="38"/>
      <c r="B246" s="37"/>
      <c r="C246" s="38">
        <v>4110</v>
      </c>
      <c r="D246" s="35" t="s">
        <v>25</v>
      </c>
      <c r="E246" s="140"/>
      <c r="F246" s="150"/>
      <c r="G246" s="132"/>
      <c r="H246" s="171">
        <v>28190</v>
      </c>
      <c r="I246" s="171">
        <v>14214.36</v>
      </c>
      <c r="J246" s="171">
        <f t="shared" si="11"/>
        <v>50.42341255764455</v>
      </c>
    </row>
    <row r="247" spans="1:10" ht="15">
      <c r="A247" s="38"/>
      <c r="B247" s="37"/>
      <c r="C247" s="38">
        <v>4120</v>
      </c>
      <c r="D247" s="35" t="s">
        <v>22</v>
      </c>
      <c r="E247" s="140"/>
      <c r="F247" s="150"/>
      <c r="G247" s="132"/>
      <c r="H247" s="171">
        <v>4287</v>
      </c>
      <c r="I247" s="171">
        <v>1757.52</v>
      </c>
      <c r="J247" s="171">
        <f t="shared" si="11"/>
        <v>40.996501049685094</v>
      </c>
    </row>
    <row r="248" spans="1:10" ht="15">
      <c r="A248" s="38"/>
      <c r="B248" s="37"/>
      <c r="C248" s="38">
        <v>4210</v>
      </c>
      <c r="D248" s="35" t="s">
        <v>10</v>
      </c>
      <c r="E248" s="140"/>
      <c r="F248" s="150"/>
      <c r="G248" s="132"/>
      <c r="H248" s="171">
        <v>9262.14</v>
      </c>
      <c r="I248" s="171">
        <v>2544.01</v>
      </c>
      <c r="J248" s="171">
        <f>I248/H248*100</f>
        <v>27.466762540838296</v>
      </c>
    </row>
    <row r="249" spans="1:10" ht="15">
      <c r="A249" s="38"/>
      <c r="B249" s="37"/>
      <c r="C249" s="38">
        <v>4220</v>
      </c>
      <c r="D249" s="35" t="s">
        <v>48</v>
      </c>
      <c r="E249" s="140"/>
      <c r="F249" s="150"/>
      <c r="G249" s="132"/>
      <c r="H249" s="171">
        <v>29400</v>
      </c>
      <c r="I249" s="171">
        <v>12854.01</v>
      </c>
      <c r="J249" s="171">
        <f t="shared" si="11"/>
        <v>43.72112244897959</v>
      </c>
    </row>
    <row r="250" spans="1:10" ht="15">
      <c r="A250" s="38"/>
      <c r="B250" s="37"/>
      <c r="C250" s="38">
        <v>4240</v>
      </c>
      <c r="D250" s="35" t="s">
        <v>43</v>
      </c>
      <c r="E250" s="140"/>
      <c r="F250" s="150"/>
      <c r="G250" s="132"/>
      <c r="H250" s="171">
        <v>500</v>
      </c>
      <c r="I250" s="171">
        <v>405.01</v>
      </c>
      <c r="J250" s="171">
        <f t="shared" si="11"/>
        <v>81.002</v>
      </c>
    </row>
    <row r="251" spans="1:10" ht="15">
      <c r="A251" s="38"/>
      <c r="B251" s="37"/>
      <c r="C251" s="38">
        <v>4260</v>
      </c>
      <c r="D251" s="35" t="s">
        <v>14</v>
      </c>
      <c r="E251" s="140"/>
      <c r="F251" s="150"/>
      <c r="G251" s="132"/>
      <c r="H251" s="171">
        <v>7000</v>
      </c>
      <c r="I251" s="171">
        <v>3734.2</v>
      </c>
      <c r="J251" s="171">
        <f t="shared" si="11"/>
        <v>53.34571428571429</v>
      </c>
    </row>
    <row r="252" spans="1:10" ht="15">
      <c r="A252" s="38"/>
      <c r="B252" s="37"/>
      <c r="C252" s="38">
        <v>4280</v>
      </c>
      <c r="D252" s="35" t="s">
        <v>100</v>
      </c>
      <c r="E252" s="140"/>
      <c r="F252" s="150"/>
      <c r="G252" s="132"/>
      <c r="H252" s="171">
        <v>200</v>
      </c>
      <c r="I252" s="171">
        <v>0</v>
      </c>
      <c r="J252" s="171">
        <f>I252/H252*100</f>
        <v>0</v>
      </c>
    </row>
    <row r="253" spans="1:10" ht="15">
      <c r="A253" s="38"/>
      <c r="B253" s="38"/>
      <c r="C253" s="38">
        <v>4300</v>
      </c>
      <c r="D253" s="35" t="s">
        <v>8</v>
      </c>
      <c r="E253" s="140"/>
      <c r="F253" s="150"/>
      <c r="G253" s="133"/>
      <c r="H253" s="171">
        <v>7500</v>
      </c>
      <c r="I253" s="171">
        <v>3280.02</v>
      </c>
      <c r="J253" s="171">
        <f t="shared" si="11"/>
        <v>43.7336</v>
      </c>
    </row>
    <row r="254" spans="1:10" ht="15">
      <c r="A254" s="38"/>
      <c r="B254" s="38"/>
      <c r="C254" s="38">
        <v>4350</v>
      </c>
      <c r="D254" s="35" t="s">
        <v>97</v>
      </c>
      <c r="E254" s="140"/>
      <c r="F254" s="150"/>
      <c r="G254" s="133"/>
      <c r="H254" s="171">
        <v>800</v>
      </c>
      <c r="I254" s="171">
        <v>266.83</v>
      </c>
      <c r="J254" s="171">
        <f t="shared" si="11"/>
        <v>33.35375</v>
      </c>
    </row>
    <row r="255" spans="1:10" ht="30">
      <c r="A255" s="56"/>
      <c r="B255" s="56"/>
      <c r="C255" s="56">
        <v>4370</v>
      </c>
      <c r="D255" s="57" t="s">
        <v>166</v>
      </c>
      <c r="E255" s="137"/>
      <c r="F255" s="153"/>
      <c r="G255" s="164"/>
      <c r="H255" s="177">
        <v>800</v>
      </c>
      <c r="I255" s="177">
        <v>271.75</v>
      </c>
      <c r="J255" s="171">
        <f t="shared" si="11"/>
        <v>33.96875</v>
      </c>
    </row>
    <row r="256" spans="1:10" ht="15">
      <c r="A256" s="56"/>
      <c r="B256" s="56"/>
      <c r="C256" s="56">
        <v>4410</v>
      </c>
      <c r="D256" s="57" t="s">
        <v>26</v>
      </c>
      <c r="E256" s="137"/>
      <c r="F256" s="153"/>
      <c r="G256" s="164"/>
      <c r="H256" s="177">
        <v>800</v>
      </c>
      <c r="I256" s="177">
        <v>0</v>
      </c>
      <c r="J256" s="171">
        <f t="shared" si="11"/>
        <v>0</v>
      </c>
    </row>
    <row r="257" spans="1:10" ht="15">
      <c r="A257" s="38"/>
      <c r="B257" s="37"/>
      <c r="C257" s="38">
        <v>4430</v>
      </c>
      <c r="D257" s="60" t="s">
        <v>274</v>
      </c>
      <c r="E257" s="140"/>
      <c r="F257" s="150"/>
      <c r="G257" s="132"/>
      <c r="H257" s="171">
        <v>500</v>
      </c>
      <c r="I257" s="171">
        <v>0</v>
      </c>
      <c r="J257" s="171">
        <f t="shared" si="11"/>
        <v>0</v>
      </c>
    </row>
    <row r="258" spans="1:10" ht="15">
      <c r="A258" s="38"/>
      <c r="B258" s="37"/>
      <c r="C258" s="38">
        <v>4440</v>
      </c>
      <c r="D258" s="60" t="s">
        <v>79</v>
      </c>
      <c r="E258" s="140"/>
      <c r="F258" s="150"/>
      <c r="G258" s="132"/>
      <c r="H258" s="171">
        <v>9957.86</v>
      </c>
      <c r="I258" s="171">
        <v>7469</v>
      </c>
      <c r="J258" s="184">
        <f t="shared" si="11"/>
        <v>75.0060756025893</v>
      </c>
    </row>
    <row r="259" spans="1:10" ht="30">
      <c r="A259" s="38"/>
      <c r="B259" s="38"/>
      <c r="C259" s="38">
        <v>4700</v>
      </c>
      <c r="D259" s="60" t="s">
        <v>167</v>
      </c>
      <c r="E259" s="140"/>
      <c r="F259" s="150"/>
      <c r="G259" s="133"/>
      <c r="H259" s="171">
        <v>400</v>
      </c>
      <c r="I259" s="171">
        <v>0</v>
      </c>
      <c r="J259" s="171">
        <f t="shared" si="11"/>
        <v>0</v>
      </c>
    </row>
    <row r="260" spans="1:10" ht="15">
      <c r="A260" s="64"/>
      <c r="B260" s="64">
        <v>80105</v>
      </c>
      <c r="C260" s="64" t="s">
        <v>35</v>
      </c>
      <c r="D260" s="66" t="s">
        <v>218</v>
      </c>
      <c r="E260" s="149"/>
      <c r="F260" s="147"/>
      <c r="G260" s="151"/>
      <c r="H260" s="172">
        <f>H261+H262</f>
        <v>108000</v>
      </c>
      <c r="I260" s="172">
        <f>I261+I262</f>
        <v>48957.5</v>
      </c>
      <c r="J260" s="172">
        <f>I260/H260*100</f>
        <v>45.33101851851852</v>
      </c>
    </row>
    <row r="261" spans="1:10" ht="16.5" customHeight="1">
      <c r="A261" s="38"/>
      <c r="B261" s="38"/>
      <c r="C261" s="38">
        <v>2310</v>
      </c>
      <c r="D261" s="60" t="s">
        <v>219</v>
      </c>
      <c r="E261" s="140"/>
      <c r="F261" s="150"/>
      <c r="G261" s="133"/>
      <c r="H261" s="171">
        <v>80000</v>
      </c>
      <c r="I261" s="171">
        <v>33150</v>
      </c>
      <c r="J261" s="171">
        <f t="shared" si="11"/>
        <v>41.4375</v>
      </c>
    </row>
    <row r="262" spans="1:10" ht="16.5" customHeight="1">
      <c r="A262" s="38"/>
      <c r="B262" s="38"/>
      <c r="C262" s="38">
        <v>4300</v>
      </c>
      <c r="D262" s="60" t="s">
        <v>8</v>
      </c>
      <c r="E262" s="140"/>
      <c r="F262" s="150"/>
      <c r="G262" s="133"/>
      <c r="H262" s="171">
        <v>28000</v>
      </c>
      <c r="I262" s="171">
        <v>15807.5</v>
      </c>
      <c r="J262" s="171">
        <f t="shared" si="11"/>
        <v>56.455357142857146</v>
      </c>
    </row>
    <row r="263" spans="1:10" ht="29.25" customHeight="1">
      <c r="A263" s="64"/>
      <c r="B263" s="65">
        <v>80110</v>
      </c>
      <c r="C263" s="64" t="s">
        <v>35</v>
      </c>
      <c r="D263" s="66" t="s">
        <v>44</v>
      </c>
      <c r="E263" s="172">
        <v>0</v>
      </c>
      <c r="F263" s="172">
        <v>36.29</v>
      </c>
      <c r="G263" s="174">
        <v>0</v>
      </c>
      <c r="H263" s="172">
        <f>SUM(H265:H281)</f>
        <v>1226257</v>
      </c>
      <c r="I263" s="172">
        <f>SUM(I265:I281)</f>
        <v>656389.6799999999</v>
      </c>
      <c r="J263" s="172">
        <f t="shared" si="11"/>
        <v>53.5279048356095</v>
      </c>
    </row>
    <row r="264" spans="1:10" ht="28.5" customHeight="1">
      <c r="A264" s="38"/>
      <c r="B264" s="37"/>
      <c r="C264" s="74" t="s">
        <v>195</v>
      </c>
      <c r="D264" s="60" t="s">
        <v>216</v>
      </c>
      <c r="E264" s="171">
        <v>0</v>
      </c>
      <c r="F264" s="171">
        <v>36.29</v>
      </c>
      <c r="G264" s="178">
        <v>0</v>
      </c>
      <c r="H264" s="140"/>
      <c r="I264" s="140"/>
      <c r="J264" s="140"/>
    </row>
    <row r="265" spans="1:10" ht="28.5" customHeight="1">
      <c r="A265" s="38"/>
      <c r="B265" s="37"/>
      <c r="C265" s="38">
        <v>3020</v>
      </c>
      <c r="D265" s="60" t="s">
        <v>93</v>
      </c>
      <c r="E265" s="140"/>
      <c r="F265" s="150"/>
      <c r="G265" s="132"/>
      <c r="H265" s="171">
        <v>43082</v>
      </c>
      <c r="I265" s="171">
        <v>21331.58</v>
      </c>
      <c r="J265" s="171">
        <f t="shared" si="11"/>
        <v>49.513903718490326</v>
      </c>
    </row>
    <row r="266" spans="1:10" ht="16.5" customHeight="1">
      <c r="A266" s="38"/>
      <c r="B266" s="37"/>
      <c r="C266" s="38">
        <v>4010</v>
      </c>
      <c r="D266" s="60" t="s">
        <v>42</v>
      </c>
      <c r="E266" s="140"/>
      <c r="F266" s="150"/>
      <c r="G266" s="132"/>
      <c r="H266" s="171">
        <v>812470</v>
      </c>
      <c r="I266" s="171">
        <v>393928.9</v>
      </c>
      <c r="J266" s="171">
        <f t="shared" si="11"/>
        <v>48.485347151279434</v>
      </c>
    </row>
    <row r="267" spans="1:10" ht="32.25" customHeight="1">
      <c r="A267" s="38"/>
      <c r="B267" s="37"/>
      <c r="C267" s="38">
        <v>4040</v>
      </c>
      <c r="D267" s="60" t="s">
        <v>24</v>
      </c>
      <c r="E267" s="140"/>
      <c r="F267" s="150"/>
      <c r="G267" s="132"/>
      <c r="H267" s="171">
        <v>66516</v>
      </c>
      <c r="I267" s="171">
        <v>66515.59</v>
      </c>
      <c r="J267" s="171">
        <f t="shared" si="11"/>
        <v>99.99938360695171</v>
      </c>
    </row>
    <row r="268" spans="1:10" ht="16.5" customHeight="1">
      <c r="A268" s="38"/>
      <c r="B268" s="37"/>
      <c r="C268" s="38">
        <v>4110</v>
      </c>
      <c r="D268" s="60" t="s">
        <v>25</v>
      </c>
      <c r="E268" s="140"/>
      <c r="F268" s="150"/>
      <c r="G268" s="133"/>
      <c r="H268" s="171">
        <v>138558</v>
      </c>
      <c r="I268" s="171">
        <v>69999.12</v>
      </c>
      <c r="J268" s="171">
        <f t="shared" si="11"/>
        <v>50.519724591867664</v>
      </c>
    </row>
    <row r="269" spans="1:10" ht="15">
      <c r="A269" s="38"/>
      <c r="B269" s="37"/>
      <c r="C269" s="38">
        <v>4120</v>
      </c>
      <c r="D269" s="60" t="s">
        <v>22</v>
      </c>
      <c r="E269" s="140"/>
      <c r="F269" s="150"/>
      <c r="G269" s="132"/>
      <c r="H269" s="171">
        <v>22269</v>
      </c>
      <c r="I269" s="171">
        <v>10934.32</v>
      </c>
      <c r="J269" s="171">
        <f t="shared" si="11"/>
        <v>49.10108222192285</v>
      </c>
    </row>
    <row r="270" spans="1:10" ht="15">
      <c r="A270" s="38"/>
      <c r="B270" s="37"/>
      <c r="C270" s="38">
        <v>4210</v>
      </c>
      <c r="D270" s="60" t="s">
        <v>10</v>
      </c>
      <c r="E270" s="140"/>
      <c r="F270" s="150"/>
      <c r="G270" s="132"/>
      <c r="H270" s="171">
        <v>53300</v>
      </c>
      <c r="I270" s="171">
        <v>41658.82</v>
      </c>
      <c r="J270" s="171">
        <f t="shared" si="11"/>
        <v>78.15913696060038</v>
      </c>
    </row>
    <row r="271" spans="1:10" ht="15">
      <c r="A271" s="38"/>
      <c r="B271" s="37"/>
      <c r="C271" s="38">
        <v>4240</v>
      </c>
      <c r="D271" s="60" t="s">
        <v>78</v>
      </c>
      <c r="E271" s="140"/>
      <c r="F271" s="150"/>
      <c r="G271" s="132"/>
      <c r="H271" s="171">
        <v>5000</v>
      </c>
      <c r="I271" s="171">
        <v>896.43</v>
      </c>
      <c r="J271" s="171">
        <f t="shared" si="11"/>
        <v>17.9286</v>
      </c>
    </row>
    <row r="272" spans="1:10" ht="15">
      <c r="A272" s="38"/>
      <c r="B272" s="37"/>
      <c r="C272" s="38">
        <v>4260</v>
      </c>
      <c r="D272" s="60" t="s">
        <v>14</v>
      </c>
      <c r="E272" s="140"/>
      <c r="F272" s="150"/>
      <c r="G272" s="132"/>
      <c r="H272" s="171">
        <v>18000</v>
      </c>
      <c r="I272" s="171">
        <v>9239.78</v>
      </c>
      <c r="J272" s="171">
        <f t="shared" si="11"/>
        <v>51.33211111111111</v>
      </c>
    </row>
    <row r="273" spans="1:10" ht="15">
      <c r="A273" s="38"/>
      <c r="B273" s="37"/>
      <c r="C273" s="38">
        <v>4270</v>
      </c>
      <c r="D273" s="60" t="s">
        <v>55</v>
      </c>
      <c r="E273" s="140"/>
      <c r="F273" s="150"/>
      <c r="G273" s="132"/>
      <c r="H273" s="171">
        <v>5340</v>
      </c>
      <c r="I273" s="171">
        <v>917.57</v>
      </c>
      <c r="J273" s="171">
        <f t="shared" si="11"/>
        <v>17.182958801498128</v>
      </c>
    </row>
    <row r="274" spans="1:10" ht="15">
      <c r="A274" s="38"/>
      <c r="B274" s="37"/>
      <c r="C274" s="38">
        <v>4280</v>
      </c>
      <c r="D274" s="60" t="s">
        <v>100</v>
      </c>
      <c r="E274" s="140"/>
      <c r="F274" s="150"/>
      <c r="G274" s="132"/>
      <c r="H274" s="171">
        <v>1500</v>
      </c>
      <c r="I274" s="171">
        <v>240</v>
      </c>
      <c r="J274" s="171">
        <f t="shared" si="11"/>
        <v>16</v>
      </c>
    </row>
    <row r="275" spans="1:10" ht="15">
      <c r="A275" s="38"/>
      <c r="B275" s="37"/>
      <c r="C275" s="38">
        <v>4300</v>
      </c>
      <c r="D275" s="60" t="s">
        <v>8</v>
      </c>
      <c r="E275" s="140"/>
      <c r="F275" s="150"/>
      <c r="G275" s="132"/>
      <c r="H275" s="171">
        <v>9376</v>
      </c>
      <c r="I275" s="171">
        <v>5295.73</v>
      </c>
      <c r="J275" s="171">
        <f t="shared" si="11"/>
        <v>56.481761945392485</v>
      </c>
    </row>
    <row r="276" spans="1:10" ht="15">
      <c r="A276" s="38"/>
      <c r="B276" s="37"/>
      <c r="C276" s="38">
        <v>4350</v>
      </c>
      <c r="D276" s="60" t="s">
        <v>97</v>
      </c>
      <c r="E276" s="140"/>
      <c r="F276" s="150"/>
      <c r="G276" s="132"/>
      <c r="H276" s="171">
        <v>400</v>
      </c>
      <c r="I276" s="171">
        <v>175.44</v>
      </c>
      <c r="J276" s="171">
        <f t="shared" si="11"/>
        <v>43.86</v>
      </c>
    </row>
    <row r="277" spans="1:10" ht="30">
      <c r="A277" s="45"/>
      <c r="B277" s="45"/>
      <c r="C277" s="45">
        <v>4370</v>
      </c>
      <c r="D277" s="54" t="s">
        <v>166</v>
      </c>
      <c r="E277" s="134"/>
      <c r="F277" s="135"/>
      <c r="G277" s="133"/>
      <c r="H277" s="205">
        <v>2800</v>
      </c>
      <c r="I277" s="205">
        <v>1930.85</v>
      </c>
      <c r="J277" s="184">
        <f t="shared" si="11"/>
        <v>68.95892857142857</v>
      </c>
    </row>
    <row r="278" spans="1:10" ht="15">
      <c r="A278" s="38"/>
      <c r="B278" s="37"/>
      <c r="C278" s="38">
        <v>4410</v>
      </c>
      <c r="D278" s="60" t="s">
        <v>26</v>
      </c>
      <c r="E278" s="140"/>
      <c r="F278" s="150"/>
      <c r="G278" s="133"/>
      <c r="H278" s="171">
        <v>2300</v>
      </c>
      <c r="I278" s="171">
        <v>1152.55</v>
      </c>
      <c r="J278" s="171">
        <f t="shared" si="11"/>
        <v>50.110869565217385</v>
      </c>
    </row>
    <row r="279" spans="1:10" ht="15">
      <c r="A279" s="38"/>
      <c r="B279" s="37"/>
      <c r="C279" s="38">
        <v>4430</v>
      </c>
      <c r="D279" s="60" t="s">
        <v>274</v>
      </c>
      <c r="E279" s="140"/>
      <c r="F279" s="150"/>
      <c r="G279" s="132"/>
      <c r="H279" s="171">
        <v>3500</v>
      </c>
      <c r="I279" s="171">
        <v>763</v>
      </c>
      <c r="J279" s="184">
        <f>I279/H279*100</f>
        <v>21.8</v>
      </c>
    </row>
    <row r="280" spans="1:10" ht="15">
      <c r="A280" s="38"/>
      <c r="B280" s="38"/>
      <c r="C280" s="38">
        <v>4440</v>
      </c>
      <c r="D280" s="60" t="s">
        <v>79</v>
      </c>
      <c r="E280" s="140"/>
      <c r="F280" s="150"/>
      <c r="G280" s="133"/>
      <c r="H280" s="171">
        <v>40646</v>
      </c>
      <c r="I280" s="171">
        <v>30900</v>
      </c>
      <c r="J280" s="184">
        <f t="shared" si="11"/>
        <v>76.02224081090391</v>
      </c>
    </row>
    <row r="281" spans="1:10" ht="30">
      <c r="A281" s="45"/>
      <c r="B281" s="45"/>
      <c r="C281" s="45">
        <v>4700</v>
      </c>
      <c r="D281" s="54" t="s">
        <v>167</v>
      </c>
      <c r="E281" s="134"/>
      <c r="F281" s="135"/>
      <c r="G281" s="167"/>
      <c r="H281" s="205">
        <v>1200</v>
      </c>
      <c r="I281" s="205">
        <v>510</v>
      </c>
      <c r="J281" s="184">
        <f t="shared" si="11"/>
        <v>42.5</v>
      </c>
    </row>
    <row r="282" spans="1:10" ht="15">
      <c r="A282" s="64"/>
      <c r="B282" s="64">
        <v>80113</v>
      </c>
      <c r="C282" s="64" t="s">
        <v>35</v>
      </c>
      <c r="D282" s="66" t="s">
        <v>45</v>
      </c>
      <c r="E282" s="172">
        <f>E283</f>
        <v>2000</v>
      </c>
      <c r="F282" s="172">
        <f>F283</f>
        <v>100</v>
      </c>
      <c r="G282" s="182">
        <f>F282/E282*100</f>
        <v>5</v>
      </c>
      <c r="H282" s="172">
        <f>SUM(H284:H291)</f>
        <v>215680</v>
      </c>
      <c r="I282" s="172">
        <f>SUM(I284:I291)</f>
        <v>127382.97</v>
      </c>
      <c r="J282" s="172">
        <f t="shared" si="11"/>
        <v>59.06109514094956</v>
      </c>
    </row>
    <row r="283" spans="1:10" ht="15">
      <c r="A283" s="38"/>
      <c r="B283" s="37"/>
      <c r="C283" s="74" t="s">
        <v>131</v>
      </c>
      <c r="D283" s="60" t="s">
        <v>16</v>
      </c>
      <c r="E283" s="171">
        <v>2000</v>
      </c>
      <c r="F283" s="171">
        <v>100</v>
      </c>
      <c r="G283" s="175">
        <f>F283/E283*100</f>
        <v>5</v>
      </c>
      <c r="H283" s="171"/>
      <c r="I283" s="171"/>
      <c r="J283" s="171"/>
    </row>
    <row r="284" spans="1:10" ht="15">
      <c r="A284" s="38"/>
      <c r="B284" s="38"/>
      <c r="C284" s="38">
        <v>4010</v>
      </c>
      <c r="D284" s="60" t="s">
        <v>42</v>
      </c>
      <c r="E284" s="140"/>
      <c r="F284" s="150"/>
      <c r="G284" s="133"/>
      <c r="H284" s="171">
        <v>54950</v>
      </c>
      <c r="I284" s="171">
        <v>29315.17</v>
      </c>
      <c r="J284" s="171">
        <f t="shared" si="11"/>
        <v>53.348808007279345</v>
      </c>
    </row>
    <row r="285" spans="1:10" ht="15">
      <c r="A285" s="38"/>
      <c r="B285" s="38"/>
      <c r="C285" s="38">
        <v>4040</v>
      </c>
      <c r="D285" s="60" t="s">
        <v>24</v>
      </c>
      <c r="E285" s="140"/>
      <c r="F285" s="150"/>
      <c r="G285" s="133"/>
      <c r="H285" s="171">
        <v>4186</v>
      </c>
      <c r="I285" s="171">
        <v>4185.6</v>
      </c>
      <c r="J285" s="171">
        <f t="shared" si="11"/>
        <v>99.99044433827044</v>
      </c>
    </row>
    <row r="286" spans="1:10" ht="15">
      <c r="A286" s="38"/>
      <c r="B286" s="37"/>
      <c r="C286" s="38">
        <v>4110</v>
      </c>
      <c r="D286" s="60" t="s">
        <v>25</v>
      </c>
      <c r="E286" s="140"/>
      <c r="F286" s="150"/>
      <c r="G286" s="132"/>
      <c r="H286" s="171">
        <v>8540</v>
      </c>
      <c r="I286" s="171">
        <v>4719.82</v>
      </c>
      <c r="J286" s="171">
        <f t="shared" si="11"/>
        <v>55.2672131147541</v>
      </c>
    </row>
    <row r="287" spans="1:10" ht="15">
      <c r="A287" s="38"/>
      <c r="B287" s="37"/>
      <c r="C287" s="38">
        <v>4120</v>
      </c>
      <c r="D287" s="60" t="s">
        <v>22</v>
      </c>
      <c r="E287" s="140"/>
      <c r="F287" s="150"/>
      <c r="G287" s="132"/>
      <c r="H287" s="171">
        <v>1390</v>
      </c>
      <c r="I287" s="171">
        <v>765.82</v>
      </c>
      <c r="J287" s="171">
        <f t="shared" si="11"/>
        <v>55.094964028776985</v>
      </c>
    </row>
    <row r="288" spans="1:10" ht="15">
      <c r="A288" s="38"/>
      <c r="B288" s="37"/>
      <c r="C288" s="38">
        <v>4210</v>
      </c>
      <c r="D288" s="60" t="s">
        <v>10</v>
      </c>
      <c r="E288" s="140"/>
      <c r="F288" s="150"/>
      <c r="G288" s="132"/>
      <c r="H288" s="171">
        <v>29012.14</v>
      </c>
      <c r="I288" s="171">
        <v>19343.04</v>
      </c>
      <c r="J288" s="171">
        <f t="shared" si="11"/>
        <v>66.67222755715366</v>
      </c>
    </row>
    <row r="289" spans="1:10" ht="15">
      <c r="A289" s="38"/>
      <c r="B289" s="37"/>
      <c r="C289" s="38">
        <v>4300</v>
      </c>
      <c r="D289" s="60" t="s">
        <v>8</v>
      </c>
      <c r="E289" s="140"/>
      <c r="F289" s="150"/>
      <c r="G289" s="132"/>
      <c r="H289" s="171">
        <v>110614</v>
      </c>
      <c r="I289" s="171">
        <v>62941.62</v>
      </c>
      <c r="J289" s="171">
        <f t="shared" si="11"/>
        <v>56.902037716744715</v>
      </c>
    </row>
    <row r="290" spans="1:10" ht="15">
      <c r="A290" s="38"/>
      <c r="B290" s="37"/>
      <c r="C290" s="38">
        <v>4430</v>
      </c>
      <c r="D290" s="60" t="s">
        <v>15</v>
      </c>
      <c r="E290" s="140"/>
      <c r="F290" s="150"/>
      <c r="G290" s="132"/>
      <c r="H290" s="171">
        <v>4800</v>
      </c>
      <c r="I290" s="171">
        <v>4471</v>
      </c>
      <c r="J290" s="171">
        <f t="shared" si="11"/>
        <v>93.14583333333334</v>
      </c>
    </row>
    <row r="291" spans="1:10" ht="15">
      <c r="A291" s="38"/>
      <c r="B291" s="38"/>
      <c r="C291" s="38">
        <v>4440</v>
      </c>
      <c r="D291" s="60" t="s">
        <v>79</v>
      </c>
      <c r="E291" s="140"/>
      <c r="F291" s="150"/>
      <c r="G291" s="133"/>
      <c r="H291" s="171">
        <v>2187.86</v>
      </c>
      <c r="I291" s="171">
        <v>1640.9</v>
      </c>
      <c r="J291" s="171">
        <f t="shared" si="11"/>
        <v>75.00022853381843</v>
      </c>
    </row>
    <row r="292" spans="1:10" ht="15">
      <c r="A292" s="64"/>
      <c r="B292" s="65">
        <v>80146</v>
      </c>
      <c r="C292" s="64" t="s">
        <v>35</v>
      </c>
      <c r="D292" s="66" t="s">
        <v>220</v>
      </c>
      <c r="E292" s="172">
        <v>0</v>
      </c>
      <c r="F292" s="172">
        <v>0</v>
      </c>
      <c r="G292" s="174">
        <v>0</v>
      </c>
      <c r="H292" s="172">
        <f>SUM(H293:H296)</f>
        <v>14086</v>
      </c>
      <c r="I292" s="172">
        <f>SUM(I293:I296)</f>
        <v>7136.64</v>
      </c>
      <c r="J292" s="172">
        <f>I292/H292*100</f>
        <v>50.664773534005406</v>
      </c>
    </row>
    <row r="293" spans="1:10" ht="15">
      <c r="A293" s="38"/>
      <c r="B293" s="37"/>
      <c r="C293" s="38">
        <v>4210</v>
      </c>
      <c r="D293" s="60" t="s">
        <v>10</v>
      </c>
      <c r="E293" s="171"/>
      <c r="F293" s="193"/>
      <c r="G293" s="183"/>
      <c r="H293" s="171">
        <v>3500</v>
      </c>
      <c r="I293" s="171">
        <v>2536.31</v>
      </c>
      <c r="J293" s="171">
        <f t="shared" si="11"/>
        <v>72.466</v>
      </c>
    </row>
    <row r="294" spans="1:10" ht="15">
      <c r="A294" s="38"/>
      <c r="B294" s="37"/>
      <c r="C294" s="38">
        <v>4300</v>
      </c>
      <c r="D294" s="60" t="s">
        <v>8</v>
      </c>
      <c r="E294" s="171"/>
      <c r="F294" s="193"/>
      <c r="G294" s="180"/>
      <c r="H294" s="171">
        <v>5586</v>
      </c>
      <c r="I294" s="171">
        <v>2494.55</v>
      </c>
      <c r="J294" s="171">
        <f t="shared" si="11"/>
        <v>44.657178660938065</v>
      </c>
    </row>
    <row r="295" spans="1:10" ht="15">
      <c r="A295" s="38"/>
      <c r="B295" s="37"/>
      <c r="C295" s="38">
        <v>4410</v>
      </c>
      <c r="D295" s="60" t="s">
        <v>26</v>
      </c>
      <c r="E295" s="171"/>
      <c r="F295" s="193"/>
      <c r="G295" s="180"/>
      <c r="H295" s="171">
        <v>1200</v>
      </c>
      <c r="I295" s="171">
        <v>155.78</v>
      </c>
      <c r="J295" s="171">
        <f t="shared" si="11"/>
        <v>12.981666666666666</v>
      </c>
    </row>
    <row r="296" spans="1:10" ht="30">
      <c r="A296" s="38"/>
      <c r="B296" s="38"/>
      <c r="C296" s="38">
        <v>4700</v>
      </c>
      <c r="D296" s="60" t="s">
        <v>167</v>
      </c>
      <c r="E296" s="171"/>
      <c r="F296" s="193"/>
      <c r="G296" s="183"/>
      <c r="H296" s="171">
        <v>3800</v>
      </c>
      <c r="I296" s="171">
        <v>1950</v>
      </c>
      <c r="J296" s="171">
        <f t="shared" si="11"/>
        <v>51.31578947368421</v>
      </c>
    </row>
    <row r="297" spans="1:10" ht="15">
      <c r="A297" s="64"/>
      <c r="B297" s="65">
        <v>80148</v>
      </c>
      <c r="C297" s="64" t="s">
        <v>35</v>
      </c>
      <c r="D297" s="66" t="s">
        <v>221</v>
      </c>
      <c r="E297" s="172">
        <v>0</v>
      </c>
      <c r="F297" s="172">
        <v>0</v>
      </c>
      <c r="G297" s="182">
        <v>0</v>
      </c>
      <c r="H297" s="172">
        <f>SUM(H298:H302)</f>
        <v>40835</v>
      </c>
      <c r="I297" s="172">
        <f>SUM(I298:I302)</f>
        <v>20623.62</v>
      </c>
      <c r="J297" s="172">
        <f aca="true" t="shared" si="12" ref="J297:J302">I297/H297*100</f>
        <v>50.504763070895066</v>
      </c>
    </row>
    <row r="298" spans="1:10" ht="15">
      <c r="A298" s="38"/>
      <c r="B298" s="37"/>
      <c r="C298" s="38">
        <v>4010</v>
      </c>
      <c r="D298" s="60" t="s">
        <v>42</v>
      </c>
      <c r="E298" s="171"/>
      <c r="F298" s="193"/>
      <c r="G298" s="180"/>
      <c r="H298" s="171">
        <v>30397</v>
      </c>
      <c r="I298" s="171">
        <v>14073.77</v>
      </c>
      <c r="J298" s="171">
        <f t="shared" si="12"/>
        <v>46.29986511826825</v>
      </c>
    </row>
    <row r="299" spans="1:10" ht="15">
      <c r="A299" s="38"/>
      <c r="B299" s="37"/>
      <c r="C299" s="38">
        <v>4040</v>
      </c>
      <c r="D299" s="60" t="s">
        <v>24</v>
      </c>
      <c r="E299" s="171"/>
      <c r="F299" s="193"/>
      <c r="G299" s="180"/>
      <c r="H299" s="171">
        <v>2390</v>
      </c>
      <c r="I299" s="171">
        <v>2166.96</v>
      </c>
      <c r="J299" s="171">
        <f t="shared" si="12"/>
        <v>90.66778242677825</v>
      </c>
    </row>
    <row r="300" spans="1:10" ht="15">
      <c r="A300" s="38"/>
      <c r="B300" s="37"/>
      <c r="C300" s="38">
        <v>4110</v>
      </c>
      <c r="D300" s="60" t="s">
        <v>25</v>
      </c>
      <c r="E300" s="171"/>
      <c r="F300" s="193"/>
      <c r="G300" s="180"/>
      <c r="H300" s="171">
        <v>5085</v>
      </c>
      <c r="I300" s="171">
        <v>2435.66</v>
      </c>
      <c r="J300" s="171">
        <f t="shared" si="12"/>
        <v>47.89891838741396</v>
      </c>
    </row>
    <row r="301" spans="1:10" ht="15">
      <c r="A301" s="38"/>
      <c r="B301" s="37"/>
      <c r="C301" s="38">
        <v>4120</v>
      </c>
      <c r="D301" s="60" t="s">
        <v>22</v>
      </c>
      <c r="E301" s="171"/>
      <c r="F301" s="193"/>
      <c r="G301" s="180"/>
      <c r="H301" s="171">
        <v>803</v>
      </c>
      <c r="I301" s="171">
        <v>297.23</v>
      </c>
      <c r="J301" s="171">
        <f t="shared" si="12"/>
        <v>37.014943960149445</v>
      </c>
    </row>
    <row r="302" spans="1:10" ht="15">
      <c r="A302" s="38"/>
      <c r="B302" s="37"/>
      <c r="C302" s="38">
        <v>4440</v>
      </c>
      <c r="D302" s="60" t="s">
        <v>79</v>
      </c>
      <c r="E302" s="171"/>
      <c r="F302" s="193"/>
      <c r="G302" s="180"/>
      <c r="H302" s="171">
        <v>2160</v>
      </c>
      <c r="I302" s="171">
        <v>1650</v>
      </c>
      <c r="J302" s="171">
        <f t="shared" si="12"/>
        <v>76.38888888888889</v>
      </c>
    </row>
    <row r="303" spans="1:10" ht="15">
      <c r="A303" s="64"/>
      <c r="B303" s="65">
        <v>80195</v>
      </c>
      <c r="C303" s="64" t="s">
        <v>35</v>
      </c>
      <c r="D303" s="66" t="s">
        <v>17</v>
      </c>
      <c r="E303" s="172">
        <v>0</v>
      </c>
      <c r="F303" s="172">
        <v>0</v>
      </c>
      <c r="G303" s="174">
        <v>0</v>
      </c>
      <c r="H303" s="172">
        <f>H304</f>
        <v>26634</v>
      </c>
      <c r="I303" s="172">
        <f>I304</f>
        <v>20076</v>
      </c>
      <c r="J303" s="172">
        <f t="shared" si="11"/>
        <v>75.3773372381167</v>
      </c>
    </row>
    <row r="304" spans="1:10" ht="15">
      <c r="A304" s="38"/>
      <c r="B304" s="37"/>
      <c r="C304" s="38">
        <v>4440</v>
      </c>
      <c r="D304" s="60" t="s">
        <v>79</v>
      </c>
      <c r="E304" s="140"/>
      <c r="F304" s="150"/>
      <c r="G304" s="132"/>
      <c r="H304" s="171">
        <v>26634</v>
      </c>
      <c r="I304" s="171">
        <v>20076</v>
      </c>
      <c r="J304" s="171">
        <f t="shared" si="11"/>
        <v>75.3773372381167</v>
      </c>
    </row>
    <row r="305" spans="1:10" ht="14.25">
      <c r="A305" s="39">
        <v>851</v>
      </c>
      <c r="B305" s="49"/>
      <c r="C305" s="39" t="s">
        <v>35</v>
      </c>
      <c r="D305" s="71" t="s">
        <v>46</v>
      </c>
      <c r="E305" s="154"/>
      <c r="F305" s="154"/>
      <c r="G305" s="132"/>
      <c r="H305" s="181">
        <f>H306+H309</f>
        <v>48000</v>
      </c>
      <c r="I305" s="181">
        <f>I306+I309</f>
        <v>11472.23</v>
      </c>
      <c r="J305" s="181">
        <f t="shared" si="11"/>
        <v>23.900479166666667</v>
      </c>
    </row>
    <row r="306" spans="1:10" ht="15">
      <c r="A306" s="64"/>
      <c r="B306" s="65">
        <v>85153</v>
      </c>
      <c r="C306" s="64" t="s">
        <v>35</v>
      </c>
      <c r="D306" s="66" t="s">
        <v>275</v>
      </c>
      <c r="E306" s="149"/>
      <c r="F306" s="149"/>
      <c r="G306" s="148"/>
      <c r="H306" s="172">
        <f>H308+H307</f>
        <v>2000</v>
      </c>
      <c r="I306" s="172">
        <f>I308+I307</f>
        <v>0</v>
      </c>
      <c r="J306" s="172">
        <f t="shared" si="11"/>
        <v>0</v>
      </c>
    </row>
    <row r="307" spans="1:10" ht="15">
      <c r="A307" s="38"/>
      <c r="B307" s="37"/>
      <c r="C307" s="38">
        <v>4210</v>
      </c>
      <c r="D307" s="60" t="s">
        <v>10</v>
      </c>
      <c r="E307" s="140"/>
      <c r="F307" s="140"/>
      <c r="G307" s="143"/>
      <c r="H307" s="171">
        <v>1000</v>
      </c>
      <c r="I307" s="171">
        <v>0</v>
      </c>
      <c r="J307" s="171">
        <v>0</v>
      </c>
    </row>
    <row r="308" spans="1:10" ht="15">
      <c r="A308" s="38"/>
      <c r="B308" s="37"/>
      <c r="C308" s="38">
        <v>4300</v>
      </c>
      <c r="D308" s="60" t="s">
        <v>8</v>
      </c>
      <c r="E308" s="140"/>
      <c r="F308" s="150"/>
      <c r="G308" s="132"/>
      <c r="H308" s="171">
        <v>1000</v>
      </c>
      <c r="I308" s="171">
        <v>0</v>
      </c>
      <c r="J308" s="171">
        <f>I308/H308*100</f>
        <v>0</v>
      </c>
    </row>
    <row r="309" spans="1:10" ht="15">
      <c r="A309" s="64"/>
      <c r="B309" s="64">
        <v>85154</v>
      </c>
      <c r="C309" s="64" t="s">
        <v>35</v>
      </c>
      <c r="D309" s="66" t="s">
        <v>276</v>
      </c>
      <c r="E309" s="149"/>
      <c r="F309" s="149"/>
      <c r="G309" s="151"/>
      <c r="H309" s="172">
        <f>SUM(H310:H316)</f>
        <v>46000</v>
      </c>
      <c r="I309" s="172">
        <f>SUM(I310:I316)</f>
        <v>11472.23</v>
      </c>
      <c r="J309" s="172">
        <f t="shared" si="11"/>
        <v>24.939630434782607</v>
      </c>
    </row>
    <row r="310" spans="1:10" s="5" customFormat="1" ht="15">
      <c r="A310" s="38"/>
      <c r="B310" s="37"/>
      <c r="C310" s="38">
        <v>4170</v>
      </c>
      <c r="D310" s="60" t="s">
        <v>222</v>
      </c>
      <c r="E310" s="140"/>
      <c r="F310" s="150"/>
      <c r="G310" s="132"/>
      <c r="H310" s="171">
        <v>8000</v>
      </c>
      <c r="I310" s="171">
        <v>2431</v>
      </c>
      <c r="J310" s="171">
        <f t="shared" si="11"/>
        <v>30.3875</v>
      </c>
    </row>
    <row r="311" spans="1:10" s="8" customFormat="1" ht="15">
      <c r="A311" s="38"/>
      <c r="B311" s="37"/>
      <c r="C311" s="38">
        <v>4210</v>
      </c>
      <c r="D311" s="60" t="s">
        <v>139</v>
      </c>
      <c r="E311" s="140"/>
      <c r="F311" s="150"/>
      <c r="G311" s="132"/>
      <c r="H311" s="171">
        <v>10900</v>
      </c>
      <c r="I311" s="171">
        <v>2993.31</v>
      </c>
      <c r="J311" s="171">
        <f t="shared" si="11"/>
        <v>27.46155963302752</v>
      </c>
    </row>
    <row r="312" spans="1:10" s="8" customFormat="1" ht="15">
      <c r="A312" s="38"/>
      <c r="B312" s="38"/>
      <c r="C312" s="38">
        <v>4240</v>
      </c>
      <c r="D312" s="60" t="s">
        <v>223</v>
      </c>
      <c r="E312" s="140"/>
      <c r="F312" s="150"/>
      <c r="G312" s="133"/>
      <c r="H312" s="171">
        <v>500</v>
      </c>
      <c r="I312" s="171">
        <v>0</v>
      </c>
      <c r="J312" s="171">
        <f t="shared" si="11"/>
        <v>0</v>
      </c>
    </row>
    <row r="313" spans="1:10" ht="15">
      <c r="A313" s="38"/>
      <c r="B313" s="38"/>
      <c r="C313" s="38">
        <v>4300</v>
      </c>
      <c r="D313" s="60" t="s">
        <v>150</v>
      </c>
      <c r="E313" s="140"/>
      <c r="F313" s="150"/>
      <c r="G313" s="133"/>
      <c r="H313" s="171">
        <v>24000</v>
      </c>
      <c r="I313" s="171">
        <v>5286</v>
      </c>
      <c r="J313" s="171">
        <f t="shared" si="11"/>
        <v>22.025</v>
      </c>
    </row>
    <row r="314" spans="1:10" ht="15">
      <c r="A314" s="38"/>
      <c r="B314" s="38"/>
      <c r="C314" s="38">
        <v>4410</v>
      </c>
      <c r="D314" s="60" t="s">
        <v>160</v>
      </c>
      <c r="E314" s="140"/>
      <c r="F314" s="150"/>
      <c r="G314" s="133"/>
      <c r="H314" s="171">
        <v>800</v>
      </c>
      <c r="I314" s="171">
        <v>221.92</v>
      </c>
      <c r="J314" s="171">
        <f t="shared" si="11"/>
        <v>27.74</v>
      </c>
    </row>
    <row r="315" spans="1:10" ht="15">
      <c r="A315" s="38"/>
      <c r="B315" s="38"/>
      <c r="C315" s="38">
        <v>4430</v>
      </c>
      <c r="D315" s="60" t="s">
        <v>183</v>
      </c>
      <c r="E315" s="140"/>
      <c r="F315" s="150"/>
      <c r="G315" s="133"/>
      <c r="H315" s="171">
        <v>300</v>
      </c>
      <c r="I315" s="171">
        <v>40</v>
      </c>
      <c r="J315" s="171">
        <f t="shared" si="11"/>
        <v>13.333333333333334</v>
      </c>
    </row>
    <row r="316" spans="1:10" ht="30">
      <c r="A316" s="38"/>
      <c r="B316" s="38"/>
      <c r="C316" s="38">
        <v>4700</v>
      </c>
      <c r="D316" s="60" t="s">
        <v>162</v>
      </c>
      <c r="E316" s="140"/>
      <c r="F316" s="150"/>
      <c r="G316" s="133"/>
      <c r="H316" s="171">
        <v>1500</v>
      </c>
      <c r="I316" s="171">
        <v>500</v>
      </c>
      <c r="J316" s="171">
        <f t="shared" si="11"/>
        <v>33.33333333333333</v>
      </c>
    </row>
    <row r="317" spans="1:10" ht="14.25">
      <c r="A317" s="39">
        <v>852</v>
      </c>
      <c r="B317" s="39"/>
      <c r="C317" s="39" t="s">
        <v>35</v>
      </c>
      <c r="D317" s="71" t="s">
        <v>73</v>
      </c>
      <c r="E317" s="181">
        <f>E320+E337+E350+E354+E358+E360+E363+E380+E382</f>
        <v>1654245</v>
      </c>
      <c r="F317" s="181">
        <f>F320+F337+F350+F354+F363+F360+F382</f>
        <v>934878</v>
      </c>
      <c r="G317" s="183">
        <f>F317/E317*100</f>
        <v>56.51387793222891</v>
      </c>
      <c r="H317" s="181">
        <f>H318+H320+H337+H350+H354+H358+H360+H363+H380+H382</f>
        <v>2052805</v>
      </c>
      <c r="I317" s="181">
        <f>I318+I320+I337+I350+I354+I358+I360+I363+I380+I382</f>
        <v>1113763.36</v>
      </c>
      <c r="J317" s="181">
        <f t="shared" si="11"/>
        <v>54.25568234683762</v>
      </c>
    </row>
    <row r="318" spans="1:10" ht="15">
      <c r="A318" s="64"/>
      <c r="B318" s="65">
        <v>85202</v>
      </c>
      <c r="C318" s="64" t="s">
        <v>35</v>
      </c>
      <c r="D318" s="66" t="s">
        <v>227</v>
      </c>
      <c r="E318" s="149"/>
      <c r="F318" s="147"/>
      <c r="G318" s="148"/>
      <c r="H318" s="172">
        <f>H319</f>
        <v>2000</v>
      </c>
      <c r="I318" s="172">
        <f>I319</f>
        <v>0</v>
      </c>
      <c r="J318" s="172">
        <v>0</v>
      </c>
    </row>
    <row r="319" spans="1:10" ht="30">
      <c r="A319" s="38"/>
      <c r="B319" s="37"/>
      <c r="C319" s="38">
        <v>4330</v>
      </c>
      <c r="D319" s="60" t="s">
        <v>228</v>
      </c>
      <c r="E319" s="140"/>
      <c r="F319" s="150"/>
      <c r="G319" s="133"/>
      <c r="H319" s="171">
        <v>2000</v>
      </c>
      <c r="I319" s="171">
        <v>0</v>
      </c>
      <c r="J319" s="171">
        <v>0</v>
      </c>
    </row>
    <row r="320" spans="1:10" ht="15">
      <c r="A320" s="64"/>
      <c r="B320" s="65">
        <v>85203</v>
      </c>
      <c r="C320" s="64" t="s">
        <v>35</v>
      </c>
      <c r="D320" s="66" t="s">
        <v>229</v>
      </c>
      <c r="E320" s="172">
        <f>E321+E322</f>
        <v>22800</v>
      </c>
      <c r="F320" s="172">
        <f>F321+F322</f>
        <v>13800</v>
      </c>
      <c r="G320" s="174">
        <f>F320/E320*100</f>
        <v>60.526315789473685</v>
      </c>
      <c r="H320" s="172">
        <f>SUM(H323:H336)</f>
        <v>84079</v>
      </c>
      <c r="I320" s="172">
        <f>SUM(I323:I336)</f>
        <v>44084.380000000005</v>
      </c>
      <c r="J320" s="172">
        <f>I320/H320*100</f>
        <v>52.43209362623248</v>
      </c>
    </row>
    <row r="321" spans="1:10" ht="45">
      <c r="A321" s="38"/>
      <c r="B321" s="37"/>
      <c r="C321" s="38">
        <v>2320</v>
      </c>
      <c r="D321" s="60" t="s">
        <v>230</v>
      </c>
      <c r="E321" s="171">
        <v>18000</v>
      </c>
      <c r="F321" s="171">
        <v>9000</v>
      </c>
      <c r="G321" s="170">
        <f>F321/E321*100</f>
        <v>50</v>
      </c>
      <c r="H321" s="140"/>
      <c r="I321" s="140"/>
      <c r="J321" s="140"/>
    </row>
    <row r="322" spans="1:10" ht="30">
      <c r="A322" s="38"/>
      <c r="B322" s="37"/>
      <c r="C322" s="38">
        <v>2700</v>
      </c>
      <c r="D322" s="60" t="s">
        <v>117</v>
      </c>
      <c r="E322" s="171">
        <v>4800</v>
      </c>
      <c r="F322" s="171">
        <v>4800</v>
      </c>
      <c r="G322" s="170">
        <v>100</v>
      </c>
      <c r="H322" s="140"/>
      <c r="I322" s="140"/>
      <c r="J322" s="140"/>
    </row>
    <row r="323" spans="1:10" ht="22.5" customHeight="1">
      <c r="A323" s="38"/>
      <c r="B323" s="37"/>
      <c r="C323" s="38">
        <v>4010</v>
      </c>
      <c r="D323" s="60" t="s">
        <v>180</v>
      </c>
      <c r="E323" s="140"/>
      <c r="F323" s="150"/>
      <c r="G323" s="132"/>
      <c r="H323" s="171">
        <v>50791</v>
      </c>
      <c r="I323" s="171">
        <v>25695.52</v>
      </c>
      <c r="J323" s="171">
        <f aca="true" t="shared" si="13" ref="J323:J337">I323/H323*100</f>
        <v>50.59069520190585</v>
      </c>
    </row>
    <row r="324" spans="1:10" s="5" customFormat="1" ht="23.25" customHeight="1">
      <c r="A324" s="38"/>
      <c r="B324" s="37"/>
      <c r="C324" s="38">
        <v>4040</v>
      </c>
      <c r="D324" s="60" t="s">
        <v>136</v>
      </c>
      <c r="E324" s="140"/>
      <c r="F324" s="150"/>
      <c r="G324" s="132"/>
      <c r="H324" s="171">
        <v>3683</v>
      </c>
      <c r="I324" s="171">
        <v>3637.64</v>
      </c>
      <c r="J324" s="171">
        <f t="shared" si="13"/>
        <v>98.7683953298941</v>
      </c>
    </row>
    <row r="325" spans="1:10" s="7" customFormat="1" ht="15">
      <c r="A325" s="38"/>
      <c r="B325" s="37"/>
      <c r="C325" s="38">
        <v>4110</v>
      </c>
      <c r="D325" s="60" t="s">
        <v>231</v>
      </c>
      <c r="E325" s="140"/>
      <c r="F325" s="150"/>
      <c r="G325" s="132"/>
      <c r="H325" s="171">
        <v>8569</v>
      </c>
      <c r="I325" s="171">
        <v>4510.1</v>
      </c>
      <c r="J325" s="171">
        <f t="shared" si="13"/>
        <v>52.63274594468433</v>
      </c>
    </row>
    <row r="326" spans="1:10" s="7" customFormat="1" ht="15">
      <c r="A326" s="38"/>
      <c r="B326" s="37"/>
      <c r="C326" s="38">
        <v>4120</v>
      </c>
      <c r="D326" s="60" t="s">
        <v>138</v>
      </c>
      <c r="E326" s="140"/>
      <c r="F326" s="150"/>
      <c r="G326" s="132"/>
      <c r="H326" s="171">
        <v>1336</v>
      </c>
      <c r="I326" s="171">
        <v>702.46</v>
      </c>
      <c r="J326" s="171">
        <f t="shared" si="13"/>
        <v>52.57934131736527</v>
      </c>
    </row>
    <row r="327" spans="1:10" s="7" customFormat="1" ht="15">
      <c r="A327" s="38"/>
      <c r="B327" s="37"/>
      <c r="C327" s="38">
        <v>4210</v>
      </c>
      <c r="D327" s="60" t="s">
        <v>139</v>
      </c>
      <c r="E327" s="140"/>
      <c r="F327" s="150"/>
      <c r="G327" s="132"/>
      <c r="H327" s="171">
        <v>11559.1</v>
      </c>
      <c r="I327" s="171">
        <v>7055.26</v>
      </c>
      <c r="J327" s="171">
        <f t="shared" si="13"/>
        <v>61.036412869514066</v>
      </c>
    </row>
    <row r="328" spans="1:10" s="7" customFormat="1" ht="15">
      <c r="A328" s="38"/>
      <c r="B328" s="37"/>
      <c r="C328" s="38">
        <v>4260</v>
      </c>
      <c r="D328" s="60" t="s">
        <v>224</v>
      </c>
      <c r="E328" s="140"/>
      <c r="F328" s="150"/>
      <c r="G328" s="132"/>
      <c r="H328" s="171">
        <v>1000</v>
      </c>
      <c r="I328" s="171">
        <v>0</v>
      </c>
      <c r="J328" s="171">
        <f t="shared" si="13"/>
        <v>0</v>
      </c>
    </row>
    <row r="329" spans="1:10" s="7" customFormat="1" ht="15">
      <c r="A329" s="38"/>
      <c r="B329" s="37"/>
      <c r="C329" s="38">
        <v>4280</v>
      </c>
      <c r="D329" s="60" t="s">
        <v>141</v>
      </c>
      <c r="E329" s="140"/>
      <c r="F329" s="150"/>
      <c r="G329" s="132"/>
      <c r="H329" s="171">
        <v>100</v>
      </c>
      <c r="I329" s="171">
        <v>0</v>
      </c>
      <c r="J329" s="171">
        <f t="shared" si="13"/>
        <v>0</v>
      </c>
    </row>
    <row r="330" spans="1:10" s="7" customFormat="1" ht="15">
      <c r="A330" s="38"/>
      <c r="B330" s="37"/>
      <c r="C330" s="38">
        <v>4300</v>
      </c>
      <c r="D330" s="60" t="s">
        <v>150</v>
      </c>
      <c r="E330" s="140"/>
      <c r="F330" s="150"/>
      <c r="G330" s="132"/>
      <c r="H330" s="171">
        <v>2000</v>
      </c>
      <c r="I330" s="171">
        <v>539.25</v>
      </c>
      <c r="J330" s="171">
        <f t="shared" si="13"/>
        <v>26.9625</v>
      </c>
    </row>
    <row r="331" spans="1:10" s="7" customFormat="1" ht="15">
      <c r="A331" s="38"/>
      <c r="B331" s="37"/>
      <c r="C331" s="38">
        <v>4350</v>
      </c>
      <c r="D331" s="60" t="s">
        <v>225</v>
      </c>
      <c r="E331" s="140"/>
      <c r="F331" s="150"/>
      <c r="G331" s="132"/>
      <c r="H331" s="171">
        <v>350</v>
      </c>
      <c r="I331" s="171">
        <v>0</v>
      </c>
      <c r="J331" s="171">
        <f t="shared" si="13"/>
        <v>0</v>
      </c>
    </row>
    <row r="332" spans="1:10" s="7" customFormat="1" ht="30">
      <c r="A332" s="38"/>
      <c r="B332" s="37"/>
      <c r="C332" s="38">
        <v>4360</v>
      </c>
      <c r="D332" s="60" t="s">
        <v>233</v>
      </c>
      <c r="E332" s="140"/>
      <c r="F332" s="150"/>
      <c r="G332" s="132"/>
      <c r="H332" s="171">
        <v>700</v>
      </c>
      <c r="I332" s="171">
        <v>239.67</v>
      </c>
      <c r="J332" s="171">
        <f t="shared" si="13"/>
        <v>34.23857142857143</v>
      </c>
    </row>
    <row r="333" spans="1:10" s="7" customFormat="1" ht="15">
      <c r="A333" s="38"/>
      <c r="B333" s="37"/>
      <c r="C333" s="38">
        <v>4410</v>
      </c>
      <c r="D333" s="60" t="s">
        <v>160</v>
      </c>
      <c r="E333" s="140"/>
      <c r="F333" s="150"/>
      <c r="G333" s="132"/>
      <c r="H333" s="171">
        <v>1300</v>
      </c>
      <c r="I333" s="171">
        <v>473.48</v>
      </c>
      <c r="J333" s="171">
        <f t="shared" si="13"/>
        <v>36.42153846153846</v>
      </c>
    </row>
    <row r="334" spans="1:10" s="7" customFormat="1" ht="15">
      <c r="A334" s="38"/>
      <c r="B334" s="37"/>
      <c r="C334" s="38">
        <v>4430</v>
      </c>
      <c r="D334" s="60" t="s">
        <v>183</v>
      </c>
      <c r="E334" s="140"/>
      <c r="F334" s="150"/>
      <c r="G334" s="132"/>
      <c r="H334" s="171">
        <v>450</v>
      </c>
      <c r="I334" s="171">
        <v>0</v>
      </c>
      <c r="J334" s="171">
        <f t="shared" si="13"/>
        <v>0</v>
      </c>
    </row>
    <row r="335" spans="1:10" s="7" customFormat="1" ht="15">
      <c r="A335" s="38"/>
      <c r="B335" s="37"/>
      <c r="C335" s="38">
        <v>4440</v>
      </c>
      <c r="D335" s="60" t="s">
        <v>161</v>
      </c>
      <c r="E335" s="140"/>
      <c r="F335" s="150"/>
      <c r="G335" s="132"/>
      <c r="H335" s="171">
        <v>1640.9</v>
      </c>
      <c r="I335" s="171">
        <v>1231</v>
      </c>
      <c r="J335" s="171">
        <f t="shared" si="13"/>
        <v>75.01980620391248</v>
      </c>
    </row>
    <row r="336" spans="1:10" s="7" customFormat="1" ht="30">
      <c r="A336" s="38"/>
      <c r="B336" s="37"/>
      <c r="C336" s="38">
        <v>4700</v>
      </c>
      <c r="D336" s="60" t="s">
        <v>162</v>
      </c>
      <c r="E336" s="140"/>
      <c r="F336" s="150"/>
      <c r="G336" s="132"/>
      <c r="H336" s="171">
        <v>600</v>
      </c>
      <c r="I336" s="171">
        <v>0</v>
      </c>
      <c r="J336" s="171">
        <f t="shared" si="13"/>
        <v>0</v>
      </c>
    </row>
    <row r="337" spans="1:10" s="7" customFormat="1" ht="45">
      <c r="A337" s="64"/>
      <c r="B337" s="65">
        <v>85212</v>
      </c>
      <c r="C337" s="64" t="s">
        <v>35</v>
      </c>
      <c r="D337" s="66" t="s">
        <v>234</v>
      </c>
      <c r="E337" s="172">
        <f>E338</f>
        <v>1351875</v>
      </c>
      <c r="F337" s="172">
        <f>F338</f>
        <v>719862</v>
      </c>
      <c r="G337" s="182">
        <f>F337/E337*100</f>
        <v>53.24915395284327</v>
      </c>
      <c r="H337" s="172">
        <f>SUM(H339:H349)</f>
        <v>1366473</v>
      </c>
      <c r="I337" s="172">
        <f>SUM(I339:I349)</f>
        <v>726379.1200000001</v>
      </c>
      <c r="J337" s="172">
        <f t="shared" si="13"/>
        <v>53.15722447498049</v>
      </c>
    </row>
    <row r="338" spans="1:10" s="7" customFormat="1" ht="45">
      <c r="A338" s="38"/>
      <c r="B338" s="38"/>
      <c r="C338" s="38">
        <v>2010</v>
      </c>
      <c r="D338" s="60" t="s">
        <v>235</v>
      </c>
      <c r="E338" s="171">
        <v>1351875</v>
      </c>
      <c r="F338" s="171">
        <v>719862</v>
      </c>
      <c r="G338" s="178">
        <f>F338/E338*100</f>
        <v>53.24915395284327</v>
      </c>
      <c r="H338" s="171"/>
      <c r="I338" s="171"/>
      <c r="J338" s="181"/>
    </row>
    <row r="339" spans="1:10" s="7" customFormat="1" ht="15">
      <c r="A339" s="38"/>
      <c r="B339" s="38"/>
      <c r="C339" s="38">
        <v>3110</v>
      </c>
      <c r="D339" s="60" t="s">
        <v>47</v>
      </c>
      <c r="E339" s="140"/>
      <c r="F339" s="150"/>
      <c r="G339" s="139"/>
      <c r="H339" s="171">
        <v>1311319</v>
      </c>
      <c r="I339" s="171">
        <v>698174.11</v>
      </c>
      <c r="J339" s="171">
        <f aca="true" t="shared" si="14" ref="J339:J346">I339/H339*100</f>
        <v>53.242125676513496</v>
      </c>
    </row>
    <row r="340" spans="1:10" s="7" customFormat="1" ht="15">
      <c r="A340" s="38"/>
      <c r="B340" s="37"/>
      <c r="C340" s="38">
        <v>4010</v>
      </c>
      <c r="D340" s="60" t="s">
        <v>42</v>
      </c>
      <c r="E340" s="140"/>
      <c r="F340" s="150"/>
      <c r="G340" s="139"/>
      <c r="H340" s="171">
        <v>36506</v>
      </c>
      <c r="I340" s="171">
        <v>18790.5</v>
      </c>
      <c r="J340" s="171">
        <f t="shared" si="14"/>
        <v>51.47236070782885</v>
      </c>
    </row>
    <row r="341" spans="1:10" s="7" customFormat="1" ht="15">
      <c r="A341" s="38"/>
      <c r="B341" s="37"/>
      <c r="C341" s="38">
        <v>4040</v>
      </c>
      <c r="D341" s="60" t="s">
        <v>24</v>
      </c>
      <c r="E341" s="140"/>
      <c r="F341" s="150"/>
      <c r="G341" s="139"/>
      <c r="H341" s="171">
        <v>2774</v>
      </c>
      <c r="I341" s="171">
        <v>2774</v>
      </c>
      <c r="J341" s="171">
        <f t="shared" si="14"/>
        <v>100</v>
      </c>
    </row>
    <row r="342" spans="1:10" s="7" customFormat="1" ht="15">
      <c r="A342" s="38"/>
      <c r="B342" s="38"/>
      <c r="C342" s="38">
        <v>4110</v>
      </c>
      <c r="D342" s="60" t="s">
        <v>25</v>
      </c>
      <c r="E342" s="140"/>
      <c r="F342" s="150"/>
      <c r="G342" s="139"/>
      <c r="H342" s="171">
        <v>6276</v>
      </c>
      <c r="I342" s="171">
        <v>3275.31</v>
      </c>
      <c r="J342" s="171">
        <f t="shared" si="14"/>
        <v>52.1878585086042</v>
      </c>
    </row>
    <row r="343" spans="1:10" s="7" customFormat="1" ht="15">
      <c r="A343" s="38"/>
      <c r="B343" s="38"/>
      <c r="C343" s="38">
        <v>4120</v>
      </c>
      <c r="D343" s="60" t="s">
        <v>22</v>
      </c>
      <c r="E343" s="140"/>
      <c r="F343" s="150"/>
      <c r="G343" s="139"/>
      <c r="H343" s="171">
        <v>998</v>
      </c>
      <c r="I343" s="171">
        <v>510.14</v>
      </c>
      <c r="J343" s="171">
        <f t="shared" si="14"/>
        <v>51.11623246492986</v>
      </c>
    </row>
    <row r="344" spans="1:10" ht="21.75" customHeight="1">
      <c r="A344" s="38"/>
      <c r="B344" s="37"/>
      <c r="C344" s="38">
        <v>4210</v>
      </c>
      <c r="D344" s="60" t="s">
        <v>10</v>
      </c>
      <c r="E344" s="140"/>
      <c r="F344" s="150"/>
      <c r="G344" s="143"/>
      <c r="H344" s="171">
        <v>3506.07</v>
      </c>
      <c r="I344" s="170">
        <v>1449.15</v>
      </c>
      <c r="J344" s="171">
        <f t="shared" si="14"/>
        <v>41.33260317107189</v>
      </c>
    </row>
    <row r="345" spans="1:10" ht="21" customHeight="1">
      <c r="A345" s="38"/>
      <c r="B345" s="37"/>
      <c r="C345" s="38">
        <v>4280</v>
      </c>
      <c r="D345" s="60" t="s">
        <v>141</v>
      </c>
      <c r="E345" s="140"/>
      <c r="F345" s="150"/>
      <c r="G345" s="143"/>
      <c r="H345" s="171">
        <v>200</v>
      </c>
      <c r="I345" s="170">
        <v>0</v>
      </c>
      <c r="J345" s="171">
        <f t="shared" si="14"/>
        <v>0</v>
      </c>
    </row>
    <row r="346" spans="1:10" ht="18" customHeight="1">
      <c r="A346" s="38"/>
      <c r="B346" s="37"/>
      <c r="C346" s="38">
        <v>4300</v>
      </c>
      <c r="D346" s="60" t="s">
        <v>8</v>
      </c>
      <c r="E346" s="140"/>
      <c r="F346" s="150"/>
      <c r="G346" s="143"/>
      <c r="H346" s="171">
        <v>2500</v>
      </c>
      <c r="I346" s="170">
        <v>446.91</v>
      </c>
      <c r="J346" s="171">
        <f t="shared" si="14"/>
        <v>17.8764</v>
      </c>
    </row>
    <row r="347" spans="1:10" ht="19.5" customHeight="1">
      <c r="A347" s="38"/>
      <c r="B347" s="37"/>
      <c r="C347" s="38">
        <v>4410</v>
      </c>
      <c r="D347" s="60" t="s">
        <v>160</v>
      </c>
      <c r="E347" s="140"/>
      <c r="F347" s="150"/>
      <c r="G347" s="143"/>
      <c r="H347" s="171">
        <v>300</v>
      </c>
      <c r="I347" s="170">
        <v>45</v>
      </c>
      <c r="J347" s="184">
        <f>I347/H347*100</f>
        <v>15</v>
      </c>
    </row>
    <row r="348" spans="1:10" ht="15">
      <c r="A348" s="38"/>
      <c r="B348" s="38"/>
      <c r="C348" s="38">
        <v>4440</v>
      </c>
      <c r="D348" s="60" t="s">
        <v>27</v>
      </c>
      <c r="E348" s="140"/>
      <c r="F348" s="150"/>
      <c r="G348" s="133"/>
      <c r="H348" s="171">
        <v>1093.93</v>
      </c>
      <c r="I348" s="171">
        <v>821</v>
      </c>
      <c r="J348" s="171">
        <f>I348/H348*100</f>
        <v>75.05050597387401</v>
      </c>
    </row>
    <row r="349" spans="1:10" ht="30">
      <c r="A349" s="38"/>
      <c r="B349" s="38"/>
      <c r="C349" s="38">
        <v>4700</v>
      </c>
      <c r="D349" s="60" t="s">
        <v>162</v>
      </c>
      <c r="E349" s="140"/>
      <c r="F349" s="150"/>
      <c r="G349" s="133"/>
      <c r="H349" s="171">
        <v>1000</v>
      </c>
      <c r="I349" s="171">
        <v>93</v>
      </c>
      <c r="J349" s="171">
        <f>I349/H349*100</f>
        <v>9.3</v>
      </c>
    </row>
    <row r="350" spans="1:10" ht="45">
      <c r="A350" s="64"/>
      <c r="B350" s="65">
        <v>85213</v>
      </c>
      <c r="C350" s="64" t="s">
        <v>35</v>
      </c>
      <c r="D350" s="66" t="s">
        <v>236</v>
      </c>
      <c r="E350" s="172">
        <f>E351+E352</f>
        <v>15098</v>
      </c>
      <c r="F350" s="172">
        <f>F351+F352</f>
        <v>11150</v>
      </c>
      <c r="G350" s="174">
        <f>F350/E350*100</f>
        <v>73.85084117101603</v>
      </c>
      <c r="H350" s="172">
        <f>H353</f>
        <v>17158</v>
      </c>
      <c r="I350" s="172">
        <f>I353</f>
        <v>10951.02</v>
      </c>
      <c r="J350" s="172">
        <f>I350/H350*100</f>
        <v>63.82457162839492</v>
      </c>
    </row>
    <row r="351" spans="1:10" ht="45">
      <c r="A351" s="38"/>
      <c r="B351" s="37"/>
      <c r="C351" s="38">
        <v>2010</v>
      </c>
      <c r="D351" s="60" t="s">
        <v>235</v>
      </c>
      <c r="E351" s="171">
        <v>5140</v>
      </c>
      <c r="F351" s="171">
        <v>5055</v>
      </c>
      <c r="G351" s="175">
        <f>F351/E351*100</f>
        <v>98.34630350194551</v>
      </c>
      <c r="H351" s="171"/>
      <c r="I351" s="171"/>
      <c r="J351" s="181"/>
    </row>
    <row r="352" spans="1:10" ht="30">
      <c r="A352" s="38"/>
      <c r="B352" s="37"/>
      <c r="C352" s="38">
        <v>2030</v>
      </c>
      <c r="D352" s="60" t="s">
        <v>215</v>
      </c>
      <c r="E352" s="171">
        <v>9958</v>
      </c>
      <c r="F352" s="171">
        <v>6095</v>
      </c>
      <c r="G352" s="175">
        <f>F352/E352*100</f>
        <v>61.20706969270938</v>
      </c>
      <c r="H352" s="171"/>
      <c r="I352" s="171"/>
      <c r="J352" s="181"/>
    </row>
    <row r="353" spans="1:10" ht="15">
      <c r="A353" s="38"/>
      <c r="B353" s="37"/>
      <c r="C353" s="38">
        <v>4130</v>
      </c>
      <c r="D353" s="60" t="s">
        <v>237</v>
      </c>
      <c r="E353" s="140"/>
      <c r="F353" s="150"/>
      <c r="G353" s="132"/>
      <c r="H353" s="171">
        <v>17158</v>
      </c>
      <c r="I353" s="171">
        <v>10951.02</v>
      </c>
      <c r="J353" s="171">
        <f>I353/H353*100</f>
        <v>63.82457162839492</v>
      </c>
    </row>
    <row r="354" spans="1:10" ht="30">
      <c r="A354" s="64"/>
      <c r="B354" s="65">
        <v>85214</v>
      </c>
      <c r="C354" s="64" t="s">
        <v>35</v>
      </c>
      <c r="D354" s="66" t="s">
        <v>238</v>
      </c>
      <c r="E354" s="172">
        <f>E355</f>
        <v>35124</v>
      </c>
      <c r="F354" s="172">
        <f>F355</f>
        <v>35124</v>
      </c>
      <c r="G354" s="174">
        <f>F354/E354*100</f>
        <v>100</v>
      </c>
      <c r="H354" s="172">
        <f>H356+H357</f>
        <v>68324</v>
      </c>
      <c r="I354" s="172">
        <f>I356+I357</f>
        <v>42343.46</v>
      </c>
      <c r="J354" s="172">
        <f>I354/H354*100</f>
        <v>61.9745038346701</v>
      </c>
    </row>
    <row r="355" spans="1:10" ht="30">
      <c r="A355" s="38"/>
      <c r="B355" s="37"/>
      <c r="C355" s="38">
        <v>2030</v>
      </c>
      <c r="D355" s="60" t="s">
        <v>215</v>
      </c>
      <c r="E355" s="171">
        <v>35124</v>
      </c>
      <c r="F355" s="171">
        <v>35124</v>
      </c>
      <c r="G355" s="175">
        <f>F355/E355*100</f>
        <v>100</v>
      </c>
      <c r="H355" s="171"/>
      <c r="I355" s="171"/>
      <c r="J355" s="181"/>
    </row>
    <row r="356" spans="1:10" ht="15">
      <c r="A356" s="38"/>
      <c r="B356" s="37"/>
      <c r="C356" s="38">
        <v>3110</v>
      </c>
      <c r="D356" s="60" t="s">
        <v>47</v>
      </c>
      <c r="E356" s="140"/>
      <c r="F356" s="150"/>
      <c r="G356" s="143"/>
      <c r="H356" s="171">
        <v>58444</v>
      </c>
      <c r="I356" s="171">
        <v>42343.46</v>
      </c>
      <c r="J356" s="171">
        <f>I356/H356*100</f>
        <v>72.45133803298884</v>
      </c>
    </row>
    <row r="357" spans="1:10" ht="33" customHeight="1">
      <c r="A357" s="38"/>
      <c r="B357" s="37"/>
      <c r="C357" s="38">
        <v>3119</v>
      </c>
      <c r="D357" s="60" t="s">
        <v>277</v>
      </c>
      <c r="E357" s="140"/>
      <c r="F357" s="150"/>
      <c r="G357" s="143"/>
      <c r="H357" s="171">
        <v>9880</v>
      </c>
      <c r="I357" s="171">
        <v>0</v>
      </c>
      <c r="J357" s="171">
        <f>I357/H357*100</f>
        <v>0</v>
      </c>
    </row>
    <row r="358" spans="1:10" ht="33" customHeight="1">
      <c r="A358" s="64"/>
      <c r="B358" s="65">
        <v>85215</v>
      </c>
      <c r="C358" s="64" t="s">
        <v>35</v>
      </c>
      <c r="D358" s="66" t="s">
        <v>239</v>
      </c>
      <c r="E358" s="172">
        <v>0</v>
      </c>
      <c r="F358" s="172">
        <v>0</v>
      </c>
      <c r="G358" s="174">
        <v>0</v>
      </c>
      <c r="H358" s="172">
        <f>H359</f>
        <v>32000</v>
      </c>
      <c r="I358" s="172">
        <f>I359</f>
        <v>16469.17</v>
      </c>
      <c r="J358" s="172">
        <f>I358/H358*100</f>
        <v>51.46615625</v>
      </c>
    </row>
    <row r="359" spans="1:10" ht="18.75" customHeight="1">
      <c r="A359" s="38"/>
      <c r="B359" s="37"/>
      <c r="C359" s="38">
        <v>3110</v>
      </c>
      <c r="D359" s="60" t="s">
        <v>47</v>
      </c>
      <c r="E359" s="171"/>
      <c r="F359" s="193"/>
      <c r="G359" s="175"/>
      <c r="H359" s="171">
        <v>32000</v>
      </c>
      <c r="I359" s="171">
        <v>16469.17</v>
      </c>
      <c r="J359" s="171">
        <f>I359/H359*100</f>
        <v>51.46615625</v>
      </c>
    </row>
    <row r="360" spans="1:10" s="81" customFormat="1" ht="18.75" customHeight="1">
      <c r="A360" s="64"/>
      <c r="B360" s="65">
        <v>85216</v>
      </c>
      <c r="C360" s="64"/>
      <c r="D360" s="66" t="s">
        <v>304</v>
      </c>
      <c r="E360" s="172">
        <f>E361</f>
        <v>64515</v>
      </c>
      <c r="F360" s="172">
        <f>F361</f>
        <v>64515</v>
      </c>
      <c r="G360" s="174">
        <f>G361</f>
        <v>100</v>
      </c>
      <c r="H360" s="172">
        <f>H362</f>
        <v>86195</v>
      </c>
      <c r="I360" s="172">
        <f>I362</f>
        <v>62684.48</v>
      </c>
      <c r="J360" s="172">
        <f>I360/H360*100</f>
        <v>72.72403271651488</v>
      </c>
    </row>
    <row r="361" spans="1:10" s="81" customFormat="1" ht="18.75" customHeight="1">
      <c r="A361" s="38"/>
      <c r="B361" s="37"/>
      <c r="C361" s="38">
        <v>2030</v>
      </c>
      <c r="D361" s="60" t="s">
        <v>215</v>
      </c>
      <c r="E361" s="171">
        <v>64515</v>
      </c>
      <c r="F361" s="171">
        <v>64515</v>
      </c>
      <c r="G361" s="175">
        <f>F361/E361*100</f>
        <v>100</v>
      </c>
      <c r="H361" s="171"/>
      <c r="I361" s="171"/>
      <c r="J361" s="171"/>
    </row>
    <row r="362" spans="1:10" ht="18.75" customHeight="1">
      <c r="A362" s="38"/>
      <c r="B362" s="37"/>
      <c r="C362" s="38">
        <v>3110</v>
      </c>
      <c r="D362" s="60" t="s">
        <v>47</v>
      </c>
      <c r="E362" s="140"/>
      <c r="F362" s="150"/>
      <c r="G362" s="143"/>
      <c r="H362" s="171">
        <v>86195</v>
      </c>
      <c r="I362" s="171">
        <v>62684.48</v>
      </c>
      <c r="J362" s="171">
        <f>I362/H362*100</f>
        <v>72.72403271651488</v>
      </c>
    </row>
    <row r="363" spans="1:10" ht="15">
      <c r="A363" s="64"/>
      <c r="B363" s="65">
        <v>85219</v>
      </c>
      <c r="C363" s="64" t="s">
        <v>35</v>
      </c>
      <c r="D363" s="66" t="s">
        <v>240</v>
      </c>
      <c r="E363" s="172">
        <f>E364+E365</f>
        <v>95781</v>
      </c>
      <c r="F363" s="172">
        <f>F365+F364</f>
        <v>51091</v>
      </c>
      <c r="G363" s="174">
        <f>F363/E363*100</f>
        <v>53.34147691086959</v>
      </c>
      <c r="H363" s="172">
        <f>SUM(H366:H379)</f>
        <v>269264</v>
      </c>
      <c r="I363" s="172">
        <f>SUM(I366:I379)</f>
        <v>155687.05</v>
      </c>
      <c r="J363" s="172">
        <f>I363/H363*100</f>
        <v>57.81948199536514</v>
      </c>
    </row>
    <row r="364" spans="1:10" ht="33" customHeight="1">
      <c r="A364" s="38"/>
      <c r="B364" s="37"/>
      <c r="C364" s="38">
        <v>2010</v>
      </c>
      <c r="D364" s="60" t="s">
        <v>235</v>
      </c>
      <c r="E364" s="171">
        <v>6030</v>
      </c>
      <c r="F364" s="171">
        <v>6030</v>
      </c>
      <c r="G364" s="175">
        <f>F364/E364*100</f>
        <v>100</v>
      </c>
      <c r="H364" s="171"/>
      <c r="I364" s="171"/>
      <c r="J364" s="171"/>
    </row>
    <row r="365" spans="1:10" ht="36.75" customHeight="1">
      <c r="A365" s="38"/>
      <c r="B365" s="37"/>
      <c r="C365" s="38">
        <v>2030</v>
      </c>
      <c r="D365" s="60" t="s">
        <v>215</v>
      </c>
      <c r="E365" s="171">
        <v>89751</v>
      </c>
      <c r="F365" s="171">
        <v>45061</v>
      </c>
      <c r="G365" s="178">
        <f>F365/E365*100</f>
        <v>50.20668293389489</v>
      </c>
      <c r="H365" s="171"/>
      <c r="I365" s="171"/>
      <c r="J365" s="181"/>
    </row>
    <row r="366" spans="1:10" ht="22.5" customHeight="1">
      <c r="A366" s="38"/>
      <c r="B366" s="37"/>
      <c r="C366" s="38">
        <v>3110</v>
      </c>
      <c r="D366" s="60" t="s">
        <v>47</v>
      </c>
      <c r="E366" s="140"/>
      <c r="F366" s="140"/>
      <c r="G366" s="143"/>
      <c r="H366" s="171">
        <v>5940</v>
      </c>
      <c r="I366" s="171">
        <v>5940</v>
      </c>
      <c r="J366" s="171">
        <f>I366/H366*100</f>
        <v>100</v>
      </c>
    </row>
    <row r="367" spans="1:10" ht="15">
      <c r="A367" s="38"/>
      <c r="B367" s="37"/>
      <c r="C367" s="38">
        <v>4010</v>
      </c>
      <c r="D367" s="60" t="s">
        <v>42</v>
      </c>
      <c r="E367" s="140"/>
      <c r="F367" s="150"/>
      <c r="G367" s="132"/>
      <c r="H367" s="171">
        <v>183957</v>
      </c>
      <c r="I367" s="171">
        <v>98812.22</v>
      </c>
      <c r="J367" s="171">
        <f aca="true" t="shared" si="15" ref="J367:J379">I367/H367*100</f>
        <v>53.71484640432275</v>
      </c>
    </row>
    <row r="368" spans="1:10" ht="15">
      <c r="A368" s="38"/>
      <c r="B368" s="37"/>
      <c r="C368" s="38">
        <v>4040</v>
      </c>
      <c r="D368" s="60" t="s">
        <v>24</v>
      </c>
      <c r="E368" s="140"/>
      <c r="F368" s="150"/>
      <c r="G368" s="132"/>
      <c r="H368" s="171">
        <v>17920</v>
      </c>
      <c r="I368" s="171">
        <v>17919.54</v>
      </c>
      <c r="J368" s="171">
        <f t="shared" si="15"/>
        <v>99.9974330357143</v>
      </c>
    </row>
    <row r="369" spans="1:10" ht="15">
      <c r="A369" s="38"/>
      <c r="B369" s="37"/>
      <c r="C369" s="38">
        <v>4110</v>
      </c>
      <c r="D369" s="60" t="s">
        <v>25</v>
      </c>
      <c r="E369" s="140"/>
      <c r="F369" s="150"/>
      <c r="G369" s="132"/>
      <c r="H369" s="171">
        <v>31046</v>
      </c>
      <c r="I369" s="171">
        <v>17495.37</v>
      </c>
      <c r="J369" s="171">
        <f t="shared" si="15"/>
        <v>56.35305675449332</v>
      </c>
    </row>
    <row r="370" spans="1:10" ht="15">
      <c r="A370" s="38"/>
      <c r="B370" s="38"/>
      <c r="C370" s="38">
        <v>4120</v>
      </c>
      <c r="D370" s="60" t="s">
        <v>22</v>
      </c>
      <c r="E370" s="140"/>
      <c r="F370" s="150"/>
      <c r="G370" s="133"/>
      <c r="H370" s="171">
        <v>4836</v>
      </c>
      <c r="I370" s="171">
        <v>2551.78</v>
      </c>
      <c r="J370" s="171">
        <f t="shared" si="15"/>
        <v>52.76633581472292</v>
      </c>
    </row>
    <row r="371" spans="1:10" ht="15">
      <c r="A371" s="38"/>
      <c r="B371" s="37"/>
      <c r="C371" s="38">
        <v>4210</v>
      </c>
      <c r="D371" s="60" t="s">
        <v>10</v>
      </c>
      <c r="E371" s="140"/>
      <c r="F371" s="150"/>
      <c r="G371" s="132"/>
      <c r="H371" s="171">
        <v>4554.87</v>
      </c>
      <c r="I371" s="171">
        <v>2070.47</v>
      </c>
      <c r="J371" s="171">
        <f t="shared" si="15"/>
        <v>45.45618206447165</v>
      </c>
    </row>
    <row r="372" spans="1:10" ht="15">
      <c r="A372" s="38"/>
      <c r="B372" s="37"/>
      <c r="C372" s="38">
        <v>4280</v>
      </c>
      <c r="D372" s="60" t="s">
        <v>141</v>
      </c>
      <c r="E372" s="140"/>
      <c r="F372" s="150"/>
      <c r="G372" s="132"/>
      <c r="H372" s="171">
        <v>200</v>
      </c>
      <c r="I372" s="171">
        <v>81.8</v>
      </c>
      <c r="J372" s="171">
        <f t="shared" si="15"/>
        <v>40.9</v>
      </c>
    </row>
    <row r="373" spans="1:10" ht="15">
      <c r="A373" s="38"/>
      <c r="B373" s="38"/>
      <c r="C373" s="38">
        <v>4300</v>
      </c>
      <c r="D373" s="60" t="s">
        <v>8</v>
      </c>
      <c r="E373" s="140"/>
      <c r="F373" s="150"/>
      <c r="G373" s="133"/>
      <c r="H373" s="171">
        <v>4200</v>
      </c>
      <c r="I373" s="171">
        <v>2124</v>
      </c>
      <c r="J373" s="171">
        <f t="shared" si="15"/>
        <v>50.57142857142857</v>
      </c>
    </row>
    <row r="374" spans="1:10" ht="30">
      <c r="A374" s="56"/>
      <c r="B374" s="56"/>
      <c r="C374" s="56">
        <v>4360</v>
      </c>
      <c r="D374" s="57" t="s">
        <v>241</v>
      </c>
      <c r="E374" s="137"/>
      <c r="F374" s="153"/>
      <c r="G374" s="164"/>
      <c r="H374" s="177">
        <v>1400</v>
      </c>
      <c r="I374" s="177">
        <v>753.56</v>
      </c>
      <c r="J374" s="171">
        <f t="shared" si="15"/>
        <v>53.82571428571428</v>
      </c>
    </row>
    <row r="375" spans="1:10" ht="30">
      <c r="A375" s="56"/>
      <c r="B375" s="56"/>
      <c r="C375" s="56">
        <v>4370</v>
      </c>
      <c r="D375" s="57" t="s">
        <v>226</v>
      </c>
      <c r="E375" s="137"/>
      <c r="F375" s="153"/>
      <c r="G375" s="164"/>
      <c r="H375" s="177">
        <v>1400</v>
      </c>
      <c r="I375" s="177">
        <v>491.3</v>
      </c>
      <c r="J375" s="171">
        <f t="shared" si="15"/>
        <v>35.09285714285714</v>
      </c>
    </row>
    <row r="376" spans="1:10" ht="15">
      <c r="A376" s="38"/>
      <c r="B376" s="37"/>
      <c r="C376" s="38">
        <v>4410</v>
      </c>
      <c r="D376" s="60" t="s">
        <v>26</v>
      </c>
      <c r="E376" s="140"/>
      <c r="F376" s="150"/>
      <c r="G376" s="133"/>
      <c r="H376" s="171">
        <v>6500</v>
      </c>
      <c r="I376" s="171">
        <v>2987.31</v>
      </c>
      <c r="J376" s="171">
        <f t="shared" si="15"/>
        <v>45.95861538461538</v>
      </c>
    </row>
    <row r="377" spans="1:10" ht="15">
      <c r="A377" s="38"/>
      <c r="B377" s="37"/>
      <c r="C377" s="38">
        <v>4430</v>
      </c>
      <c r="D377" s="60" t="s">
        <v>15</v>
      </c>
      <c r="E377" s="140"/>
      <c r="F377" s="150"/>
      <c r="G377" s="132"/>
      <c r="H377" s="171">
        <v>400</v>
      </c>
      <c r="I377" s="171">
        <v>0</v>
      </c>
      <c r="J377" s="171">
        <f t="shared" si="15"/>
        <v>0</v>
      </c>
    </row>
    <row r="378" spans="1:10" ht="15">
      <c r="A378" s="38"/>
      <c r="B378" s="37"/>
      <c r="C378" s="38">
        <v>4440</v>
      </c>
      <c r="D378" s="60" t="s">
        <v>79</v>
      </c>
      <c r="E378" s="140"/>
      <c r="F378" s="150"/>
      <c r="G378" s="132"/>
      <c r="H378" s="171">
        <v>4910.13</v>
      </c>
      <c r="I378" s="171">
        <v>3683</v>
      </c>
      <c r="J378" s="171">
        <f t="shared" si="15"/>
        <v>75.00819733897066</v>
      </c>
    </row>
    <row r="379" spans="1:10" ht="30">
      <c r="A379" s="38"/>
      <c r="B379" s="38"/>
      <c r="C379" s="38">
        <v>4700</v>
      </c>
      <c r="D379" s="60" t="s">
        <v>162</v>
      </c>
      <c r="E379" s="140"/>
      <c r="F379" s="150"/>
      <c r="G379" s="133"/>
      <c r="H379" s="171">
        <v>2000</v>
      </c>
      <c r="I379" s="171">
        <v>776.7</v>
      </c>
      <c r="J379" s="171">
        <f t="shared" si="15"/>
        <v>38.835</v>
      </c>
    </row>
    <row r="380" spans="1:10" ht="30">
      <c r="A380" s="64"/>
      <c r="B380" s="64">
        <v>85228</v>
      </c>
      <c r="C380" s="64" t="s">
        <v>35</v>
      </c>
      <c r="D380" s="66" t="s">
        <v>242</v>
      </c>
      <c r="E380" s="149"/>
      <c r="F380" s="149"/>
      <c r="G380" s="151"/>
      <c r="H380" s="172">
        <v>2940</v>
      </c>
      <c r="I380" s="172">
        <v>0</v>
      </c>
      <c r="J380" s="172">
        <v>0</v>
      </c>
    </row>
    <row r="381" spans="1:10" ht="15">
      <c r="A381" s="38"/>
      <c r="B381" s="37"/>
      <c r="C381" s="47">
        <v>4300</v>
      </c>
      <c r="D381" s="58" t="s">
        <v>8</v>
      </c>
      <c r="E381" s="141"/>
      <c r="F381" s="165"/>
      <c r="G381" s="144"/>
      <c r="H381" s="191">
        <v>2940</v>
      </c>
      <c r="I381" s="191">
        <v>0</v>
      </c>
      <c r="J381" s="171">
        <v>0</v>
      </c>
    </row>
    <row r="382" spans="1:10" ht="15">
      <c r="A382" s="64"/>
      <c r="B382" s="65">
        <v>85295</v>
      </c>
      <c r="C382" s="64" t="s">
        <v>35</v>
      </c>
      <c r="D382" s="66" t="s">
        <v>17</v>
      </c>
      <c r="E382" s="172">
        <f>E383+E384</f>
        <v>69052</v>
      </c>
      <c r="F382" s="172">
        <f>F383+F384</f>
        <v>39336</v>
      </c>
      <c r="G382" s="174">
        <f>F382/E382*100</f>
        <v>56.96576493077681</v>
      </c>
      <c r="H382" s="172">
        <f>SUM(H385:H388)</f>
        <v>124372</v>
      </c>
      <c r="I382" s="172">
        <f>SUM(I385:I388)</f>
        <v>55164.67999999999</v>
      </c>
      <c r="J382" s="172">
        <f>I382/H382*100</f>
        <v>44.3545814170392</v>
      </c>
    </row>
    <row r="383" spans="1:10" ht="30">
      <c r="A383" s="38"/>
      <c r="B383" s="37"/>
      <c r="C383" s="38">
        <v>2030</v>
      </c>
      <c r="D383" s="60" t="s">
        <v>215</v>
      </c>
      <c r="E383" s="171">
        <v>51052</v>
      </c>
      <c r="F383" s="171">
        <v>39336</v>
      </c>
      <c r="G383" s="175">
        <f>F383/E383*100</f>
        <v>77.05085011360964</v>
      </c>
      <c r="H383" s="171"/>
      <c r="I383" s="171"/>
      <c r="J383" s="181"/>
    </row>
    <row r="384" spans="1:10" ht="30">
      <c r="A384" s="38"/>
      <c r="B384" s="37"/>
      <c r="C384" s="38">
        <v>2700</v>
      </c>
      <c r="D384" s="60" t="s">
        <v>117</v>
      </c>
      <c r="E384" s="171">
        <v>18000</v>
      </c>
      <c r="F384" s="171">
        <v>0</v>
      </c>
      <c r="G384" s="178">
        <f>F384/E384*100</f>
        <v>0</v>
      </c>
      <c r="H384" s="171"/>
      <c r="I384" s="171"/>
      <c r="J384" s="181"/>
    </row>
    <row r="385" spans="1:10" ht="15">
      <c r="A385" s="38"/>
      <c r="B385" s="37"/>
      <c r="C385" s="38">
        <v>3110</v>
      </c>
      <c r="D385" s="60" t="s">
        <v>243</v>
      </c>
      <c r="E385" s="140"/>
      <c r="F385" s="150"/>
      <c r="G385" s="132"/>
      <c r="H385" s="171">
        <v>29820</v>
      </c>
      <c r="I385" s="171">
        <v>7748</v>
      </c>
      <c r="J385" s="171">
        <f aca="true" t="shared" si="16" ref="J385:J390">I385/H385*100</f>
        <v>25.982562038900063</v>
      </c>
    </row>
    <row r="386" spans="1:10" ht="15">
      <c r="A386" s="38"/>
      <c r="B386" s="37"/>
      <c r="C386" s="38">
        <v>4210</v>
      </c>
      <c r="D386" s="60" t="s">
        <v>139</v>
      </c>
      <c r="E386" s="140"/>
      <c r="F386" s="150"/>
      <c r="G386" s="132"/>
      <c r="H386" s="171">
        <v>5000</v>
      </c>
      <c r="I386" s="171">
        <v>0</v>
      </c>
      <c r="J386" s="171">
        <f t="shared" si="16"/>
        <v>0</v>
      </c>
    </row>
    <row r="387" spans="1:10" ht="20.25" customHeight="1">
      <c r="A387" s="38"/>
      <c r="B387" s="37"/>
      <c r="C387" s="38">
        <v>4220</v>
      </c>
      <c r="D387" s="60" t="s">
        <v>232</v>
      </c>
      <c r="E387" s="140"/>
      <c r="F387" s="150"/>
      <c r="G387" s="132"/>
      <c r="H387" s="171">
        <v>10500</v>
      </c>
      <c r="I387" s="171">
        <v>3331.16</v>
      </c>
      <c r="J387" s="171">
        <f t="shared" si="16"/>
        <v>31.72533333333333</v>
      </c>
    </row>
    <row r="388" spans="1:10" ht="15">
      <c r="A388" s="38"/>
      <c r="B388" s="37"/>
      <c r="C388" s="38">
        <v>4300</v>
      </c>
      <c r="D388" s="60" t="s">
        <v>150</v>
      </c>
      <c r="E388" s="140"/>
      <c r="F388" s="150"/>
      <c r="G388" s="132"/>
      <c r="H388" s="171">
        <v>79052</v>
      </c>
      <c r="I388" s="171">
        <v>44085.52</v>
      </c>
      <c r="J388" s="171">
        <f t="shared" si="16"/>
        <v>55.76774781156707</v>
      </c>
    </row>
    <row r="389" spans="1:10" ht="28.5">
      <c r="A389" s="39">
        <v>853</v>
      </c>
      <c r="B389" s="49"/>
      <c r="C389" s="39" t="s">
        <v>35</v>
      </c>
      <c r="D389" s="71" t="s">
        <v>244</v>
      </c>
      <c r="E389" s="181">
        <f>E390</f>
        <v>84210.9</v>
      </c>
      <c r="F389" s="181">
        <f>F390</f>
        <v>84210.9</v>
      </c>
      <c r="G389" s="180">
        <f>G390</f>
        <v>100</v>
      </c>
      <c r="H389" s="181">
        <f>H390</f>
        <v>84210.9</v>
      </c>
      <c r="I389" s="181">
        <f>I390</f>
        <v>32794.41</v>
      </c>
      <c r="J389" s="181">
        <f t="shared" si="16"/>
        <v>38.943189064598535</v>
      </c>
    </row>
    <row r="390" spans="1:10" ht="15">
      <c r="A390" s="64"/>
      <c r="B390" s="65">
        <v>85395</v>
      </c>
      <c r="C390" s="64" t="s">
        <v>35</v>
      </c>
      <c r="D390" s="66" t="s">
        <v>170</v>
      </c>
      <c r="E390" s="172">
        <f>E391+E392</f>
        <v>84210.9</v>
      </c>
      <c r="F390" s="172">
        <f>F391+F392</f>
        <v>84210.9</v>
      </c>
      <c r="G390" s="182">
        <f>F390/E390*100</f>
        <v>100</v>
      </c>
      <c r="H390" s="172">
        <f>SUM(H393:H400)</f>
        <v>84210.9</v>
      </c>
      <c r="I390" s="172">
        <f>SUM(I393:I400)</f>
        <v>32794.41</v>
      </c>
      <c r="J390" s="172">
        <f t="shared" si="16"/>
        <v>38.943189064598535</v>
      </c>
    </row>
    <row r="391" spans="1:10" ht="30">
      <c r="A391" s="38"/>
      <c r="B391" s="37"/>
      <c r="C391" s="38">
        <v>2007</v>
      </c>
      <c r="D391" s="60" t="s">
        <v>305</v>
      </c>
      <c r="E391" s="171">
        <v>79977.26</v>
      </c>
      <c r="F391" s="171">
        <v>79977.26</v>
      </c>
      <c r="G391" s="175">
        <f>F391/E391*100</f>
        <v>100</v>
      </c>
      <c r="H391" s="171"/>
      <c r="I391" s="171"/>
      <c r="J391" s="171"/>
    </row>
    <row r="392" spans="1:10" ht="30">
      <c r="A392" s="38"/>
      <c r="B392" s="37"/>
      <c r="C392" s="38">
        <v>2009</v>
      </c>
      <c r="D392" s="60" t="s">
        <v>306</v>
      </c>
      <c r="E392" s="171">
        <v>4233.64</v>
      </c>
      <c r="F392" s="171">
        <v>4233.64</v>
      </c>
      <c r="G392" s="175">
        <f>F392/E392*100</f>
        <v>100</v>
      </c>
      <c r="H392" s="171"/>
      <c r="I392" s="171"/>
      <c r="J392" s="171"/>
    </row>
    <row r="393" spans="1:10" ht="30">
      <c r="A393" s="38"/>
      <c r="B393" s="37"/>
      <c r="C393" s="38">
        <v>4017</v>
      </c>
      <c r="D393" s="60" t="s">
        <v>245</v>
      </c>
      <c r="E393" s="140"/>
      <c r="F393" s="150"/>
      <c r="G393" s="132"/>
      <c r="H393" s="171">
        <v>48365</v>
      </c>
      <c r="I393" s="171">
        <v>22718.69</v>
      </c>
      <c r="J393" s="171">
        <f aca="true" t="shared" si="17" ref="J393:J399">I393/H393*100</f>
        <v>46.973410524139354</v>
      </c>
    </row>
    <row r="394" spans="1:10" ht="30">
      <c r="A394" s="38"/>
      <c r="B394" s="37"/>
      <c r="C394" s="38">
        <v>4117</v>
      </c>
      <c r="D394" s="60" t="s">
        <v>246</v>
      </c>
      <c r="E394" s="140"/>
      <c r="F394" s="150"/>
      <c r="G394" s="132"/>
      <c r="H394" s="171">
        <v>7616.86</v>
      </c>
      <c r="I394" s="171">
        <v>3474.22</v>
      </c>
      <c r="J394" s="171">
        <f t="shared" si="17"/>
        <v>45.61223391266217</v>
      </c>
    </row>
    <row r="395" spans="1:10" ht="30">
      <c r="A395" s="38"/>
      <c r="B395" s="37"/>
      <c r="C395" s="38">
        <v>4127</v>
      </c>
      <c r="D395" s="60" t="s">
        <v>247</v>
      </c>
      <c r="E395" s="140"/>
      <c r="F395" s="150"/>
      <c r="G395" s="132"/>
      <c r="H395" s="171">
        <v>1185.14</v>
      </c>
      <c r="I395" s="171">
        <v>541.1</v>
      </c>
      <c r="J395" s="171">
        <f t="shared" si="17"/>
        <v>45.6570531751523</v>
      </c>
    </row>
    <row r="396" spans="1:10" ht="22.5" customHeight="1">
      <c r="A396" s="38"/>
      <c r="B396" s="37"/>
      <c r="C396" s="38">
        <v>4177</v>
      </c>
      <c r="D396" s="60" t="s">
        <v>222</v>
      </c>
      <c r="E396" s="140"/>
      <c r="F396" s="150"/>
      <c r="G396" s="132"/>
      <c r="H396" s="171">
        <v>9960</v>
      </c>
      <c r="I396" s="171">
        <v>4860</v>
      </c>
      <c r="J396" s="171">
        <v>100</v>
      </c>
    </row>
    <row r="397" spans="1:10" ht="30">
      <c r="A397" s="38"/>
      <c r="B397" s="37"/>
      <c r="C397" s="38">
        <v>4217</v>
      </c>
      <c r="D397" s="60" t="s">
        <v>248</v>
      </c>
      <c r="E397" s="140"/>
      <c r="F397" s="150"/>
      <c r="G397" s="132"/>
      <c r="H397" s="171">
        <v>2380</v>
      </c>
      <c r="I397" s="171">
        <v>367.4</v>
      </c>
      <c r="J397" s="171">
        <f t="shared" si="17"/>
        <v>15.436974789915967</v>
      </c>
    </row>
    <row r="398" spans="1:10" ht="30">
      <c r="A398" s="38"/>
      <c r="B398" s="37"/>
      <c r="C398" s="38">
        <v>4307</v>
      </c>
      <c r="D398" s="60" t="s">
        <v>249</v>
      </c>
      <c r="E398" s="140"/>
      <c r="F398" s="150"/>
      <c r="G398" s="132"/>
      <c r="H398" s="171">
        <v>9637.26</v>
      </c>
      <c r="I398" s="171">
        <v>0</v>
      </c>
      <c r="J398" s="171">
        <f t="shared" si="17"/>
        <v>0</v>
      </c>
    </row>
    <row r="399" spans="1:10" ht="30">
      <c r="A399" s="38"/>
      <c r="B399" s="37"/>
      <c r="C399" s="38">
        <v>4309</v>
      </c>
      <c r="D399" s="60" t="s">
        <v>250</v>
      </c>
      <c r="E399" s="140"/>
      <c r="F399" s="150"/>
      <c r="G399" s="132"/>
      <c r="H399" s="171">
        <v>4233.64</v>
      </c>
      <c r="I399" s="171">
        <v>0</v>
      </c>
      <c r="J399" s="171">
        <f t="shared" si="17"/>
        <v>0</v>
      </c>
    </row>
    <row r="400" spans="1:10" ht="30">
      <c r="A400" s="38"/>
      <c r="B400" s="37"/>
      <c r="C400" s="38">
        <v>4447</v>
      </c>
      <c r="D400" s="60" t="s">
        <v>251</v>
      </c>
      <c r="E400" s="140"/>
      <c r="F400" s="150"/>
      <c r="G400" s="132"/>
      <c r="H400" s="171">
        <v>833</v>
      </c>
      <c r="I400" s="171">
        <v>833</v>
      </c>
      <c r="J400" s="171">
        <v>100</v>
      </c>
    </row>
    <row r="401" spans="1:10" ht="24" customHeight="1">
      <c r="A401" s="39">
        <v>854</v>
      </c>
      <c r="B401" s="49"/>
      <c r="C401" s="39" t="s">
        <v>35</v>
      </c>
      <c r="D401" s="71" t="s">
        <v>76</v>
      </c>
      <c r="E401" s="181">
        <f>E402+E409</f>
        <v>30544</v>
      </c>
      <c r="F401" s="181">
        <f>F409</f>
        <v>21926</v>
      </c>
      <c r="G401" s="183">
        <f>F401/E401*100</f>
        <v>71.78496595075956</v>
      </c>
      <c r="H401" s="181">
        <f>H402+H409</f>
        <v>272926</v>
      </c>
      <c r="I401" s="181">
        <f>I402+I409</f>
        <v>146962.71</v>
      </c>
      <c r="J401" s="181">
        <f>I401/H401*100</f>
        <v>53.84709042011387</v>
      </c>
    </row>
    <row r="402" spans="1:10" ht="24.75" customHeight="1">
      <c r="A402" s="64"/>
      <c r="B402" s="65">
        <v>85401</v>
      </c>
      <c r="C402" s="64" t="s">
        <v>35</v>
      </c>
      <c r="D402" s="66" t="s">
        <v>252</v>
      </c>
      <c r="E402" s="172"/>
      <c r="F402" s="172"/>
      <c r="G402" s="174"/>
      <c r="H402" s="172">
        <f>SUM(H403:H408)</f>
        <v>224448</v>
      </c>
      <c r="I402" s="172">
        <f>SUM(I403:I408)</f>
        <v>113392.5</v>
      </c>
      <c r="J402" s="172">
        <f aca="true" t="shared" si="18" ref="J402:J407">I402/H402*100</f>
        <v>50.52061056458511</v>
      </c>
    </row>
    <row r="403" spans="1:10" ht="21" customHeight="1">
      <c r="A403" s="38"/>
      <c r="B403" s="37"/>
      <c r="C403" s="38">
        <v>3020</v>
      </c>
      <c r="D403" s="60" t="s">
        <v>253</v>
      </c>
      <c r="E403" s="171"/>
      <c r="F403" s="171"/>
      <c r="G403" s="180"/>
      <c r="H403" s="171">
        <v>12837</v>
      </c>
      <c r="I403" s="171">
        <v>6275.17</v>
      </c>
      <c r="J403" s="171">
        <f>I403/H403*100</f>
        <v>48.883461868037706</v>
      </c>
    </row>
    <row r="404" spans="1:10" ht="20.25" customHeight="1">
      <c r="A404" s="38"/>
      <c r="B404" s="37"/>
      <c r="C404" s="38">
        <v>4010</v>
      </c>
      <c r="D404" s="60" t="s">
        <v>42</v>
      </c>
      <c r="E404" s="171"/>
      <c r="F404" s="171"/>
      <c r="G404" s="180"/>
      <c r="H404" s="171">
        <v>157347</v>
      </c>
      <c r="I404" s="171">
        <v>73716.24</v>
      </c>
      <c r="J404" s="171">
        <f t="shared" si="18"/>
        <v>46.8494728212168</v>
      </c>
    </row>
    <row r="405" spans="1:10" ht="15">
      <c r="A405" s="38"/>
      <c r="B405" s="37"/>
      <c r="C405" s="38">
        <v>4040</v>
      </c>
      <c r="D405" s="60" t="s">
        <v>24</v>
      </c>
      <c r="E405" s="171"/>
      <c r="F405" s="171"/>
      <c r="G405" s="180"/>
      <c r="H405" s="171">
        <v>12199</v>
      </c>
      <c r="I405" s="171">
        <v>12017.18</v>
      </c>
      <c r="J405" s="171">
        <f t="shared" si="18"/>
        <v>98.50954996311174</v>
      </c>
    </row>
    <row r="406" spans="1:10" ht="15">
      <c r="A406" s="38"/>
      <c r="B406" s="37"/>
      <c r="C406" s="38">
        <v>4110</v>
      </c>
      <c r="D406" s="60" t="s">
        <v>25</v>
      </c>
      <c r="E406" s="171"/>
      <c r="F406" s="171"/>
      <c r="G406" s="180"/>
      <c r="H406" s="171">
        <v>27754</v>
      </c>
      <c r="I406" s="171">
        <v>12043.33</v>
      </c>
      <c r="J406" s="171">
        <f t="shared" si="18"/>
        <v>43.393132521438346</v>
      </c>
    </row>
    <row r="407" spans="1:10" ht="15">
      <c r="A407" s="38"/>
      <c r="B407" s="38"/>
      <c r="C407" s="38">
        <v>4120</v>
      </c>
      <c r="D407" s="60" t="s">
        <v>22</v>
      </c>
      <c r="E407" s="171"/>
      <c r="F407" s="171"/>
      <c r="G407" s="183"/>
      <c r="H407" s="171">
        <v>4469</v>
      </c>
      <c r="I407" s="171">
        <v>1890.58</v>
      </c>
      <c r="J407" s="171">
        <f t="shared" si="18"/>
        <v>42.304318639516666</v>
      </c>
    </row>
    <row r="408" spans="1:10" ht="15">
      <c r="A408" s="38"/>
      <c r="B408" s="37"/>
      <c r="C408" s="38">
        <v>4440</v>
      </c>
      <c r="D408" s="60" t="s">
        <v>27</v>
      </c>
      <c r="E408" s="171"/>
      <c r="F408" s="171"/>
      <c r="G408" s="183"/>
      <c r="H408" s="171">
        <v>9842</v>
      </c>
      <c r="I408" s="171">
        <v>7450</v>
      </c>
      <c r="J408" s="171">
        <f>I408/H408*100</f>
        <v>75.69599674862832</v>
      </c>
    </row>
    <row r="409" spans="1:10" ht="15">
      <c r="A409" s="64"/>
      <c r="B409" s="65">
        <v>85415</v>
      </c>
      <c r="C409" s="64" t="s">
        <v>35</v>
      </c>
      <c r="D409" s="66" t="s">
        <v>254</v>
      </c>
      <c r="E409" s="172">
        <f>E410</f>
        <v>30544</v>
      </c>
      <c r="F409" s="172">
        <f>F410</f>
        <v>21926</v>
      </c>
      <c r="G409" s="182">
        <f>F409/E409*100</f>
        <v>71.78496595075956</v>
      </c>
      <c r="H409" s="172">
        <f>H411+H412</f>
        <v>48478</v>
      </c>
      <c r="I409" s="172">
        <f>I411+I412</f>
        <v>33570.21</v>
      </c>
      <c r="J409" s="172">
        <f>I409/H409*100</f>
        <v>69.24833945294773</v>
      </c>
    </row>
    <row r="410" spans="1:10" ht="30">
      <c r="A410" s="38"/>
      <c r="B410" s="37"/>
      <c r="C410" s="38">
        <v>2030</v>
      </c>
      <c r="D410" s="60" t="s">
        <v>215</v>
      </c>
      <c r="E410" s="171">
        <v>30544</v>
      </c>
      <c r="F410" s="171">
        <v>21926</v>
      </c>
      <c r="G410" s="175">
        <f>F410/E410*100</f>
        <v>71.78496595075956</v>
      </c>
      <c r="H410" s="171"/>
      <c r="I410" s="171"/>
      <c r="J410" s="171"/>
    </row>
    <row r="411" spans="1:10" ht="15">
      <c r="A411" s="38"/>
      <c r="B411" s="37"/>
      <c r="C411" s="38">
        <v>3240</v>
      </c>
      <c r="D411" s="60" t="s">
        <v>255</v>
      </c>
      <c r="E411" s="140"/>
      <c r="F411" s="150"/>
      <c r="G411" s="132"/>
      <c r="H411" s="171">
        <v>39860</v>
      </c>
      <c r="I411" s="171">
        <v>33570.21</v>
      </c>
      <c r="J411" s="171">
        <f>I411/H411*100</f>
        <v>84.22029603612644</v>
      </c>
    </row>
    <row r="412" spans="1:10" ht="15">
      <c r="A412" s="38"/>
      <c r="B412" s="37"/>
      <c r="C412" s="38">
        <v>3260</v>
      </c>
      <c r="D412" s="60" t="s">
        <v>256</v>
      </c>
      <c r="E412" s="140"/>
      <c r="F412" s="150"/>
      <c r="G412" s="132"/>
      <c r="H412" s="171">
        <v>8618</v>
      </c>
      <c r="I412" s="171">
        <v>0</v>
      </c>
      <c r="J412" s="171">
        <f>I412/H412*100</f>
        <v>0</v>
      </c>
    </row>
    <row r="413" spans="1:10" ht="14.25">
      <c r="A413" s="39">
        <v>900</v>
      </c>
      <c r="B413" s="49"/>
      <c r="C413" s="39" t="s">
        <v>35</v>
      </c>
      <c r="D413" s="71" t="s">
        <v>257</v>
      </c>
      <c r="E413" s="181">
        <f>E425</f>
        <v>105000</v>
      </c>
      <c r="F413" s="181">
        <f>F425</f>
        <v>8105</v>
      </c>
      <c r="G413" s="180">
        <f>F413/E413*100</f>
        <v>7.719047619047618</v>
      </c>
      <c r="H413" s="181">
        <f>H414+H419+H421+H425</f>
        <v>460666</v>
      </c>
      <c r="I413" s="181">
        <f>I414+I419+I421+I425</f>
        <v>198419.09000000003</v>
      </c>
      <c r="J413" s="181">
        <f>I413/H413*100</f>
        <v>43.07222369352199</v>
      </c>
    </row>
    <row r="414" spans="1:10" ht="15">
      <c r="A414" s="64"/>
      <c r="B414" s="65">
        <v>90003</v>
      </c>
      <c r="C414" s="64"/>
      <c r="D414" s="66" t="s">
        <v>258</v>
      </c>
      <c r="E414" s="149"/>
      <c r="F414" s="149"/>
      <c r="G414" s="148"/>
      <c r="H414" s="172">
        <f>SUM(H415:H418)</f>
        <v>75666</v>
      </c>
      <c r="I414" s="172">
        <f>SUM(I415:I418)</f>
        <v>53907.41</v>
      </c>
      <c r="J414" s="172">
        <f>I414/H414*100</f>
        <v>71.24390082732008</v>
      </c>
    </row>
    <row r="415" spans="1:10" ht="15">
      <c r="A415" s="38"/>
      <c r="B415" s="37"/>
      <c r="C415" s="38">
        <v>4110</v>
      </c>
      <c r="D415" s="60" t="s">
        <v>137</v>
      </c>
      <c r="E415" s="140"/>
      <c r="F415" s="140"/>
      <c r="G415" s="143"/>
      <c r="H415" s="171">
        <v>2300</v>
      </c>
      <c r="I415" s="171">
        <v>1925.07</v>
      </c>
      <c r="J415" s="171">
        <v>92.33</v>
      </c>
    </row>
    <row r="416" spans="1:10" ht="15">
      <c r="A416" s="38"/>
      <c r="B416" s="37"/>
      <c r="C416" s="38">
        <v>4120</v>
      </c>
      <c r="D416" s="60" t="s">
        <v>138</v>
      </c>
      <c r="E416" s="140"/>
      <c r="F416" s="140"/>
      <c r="G416" s="143"/>
      <c r="H416" s="171">
        <v>330</v>
      </c>
      <c r="I416" s="171">
        <v>207.64</v>
      </c>
      <c r="J416" s="171">
        <v>88</v>
      </c>
    </row>
    <row r="417" spans="1:10" ht="15">
      <c r="A417" s="38"/>
      <c r="B417" s="37"/>
      <c r="C417" s="38">
        <v>4170</v>
      </c>
      <c r="D417" s="60" t="s">
        <v>173</v>
      </c>
      <c r="E417" s="140"/>
      <c r="F417" s="140"/>
      <c r="G417" s="143"/>
      <c r="H417" s="171">
        <v>14600</v>
      </c>
      <c r="I417" s="171">
        <v>12398.76</v>
      </c>
      <c r="J417" s="171">
        <f aca="true" t="shared" si="19" ref="J417:J425">I417/H417*100</f>
        <v>84.92301369863013</v>
      </c>
    </row>
    <row r="418" spans="1:10" ht="15">
      <c r="A418" s="38"/>
      <c r="B418" s="38"/>
      <c r="C418" s="38">
        <v>4300</v>
      </c>
      <c r="D418" s="60" t="s">
        <v>8</v>
      </c>
      <c r="E418" s="140"/>
      <c r="F418" s="140"/>
      <c r="G418" s="139"/>
      <c r="H418" s="171">
        <v>58436</v>
      </c>
      <c r="I418" s="171">
        <v>39375.94</v>
      </c>
      <c r="J418" s="171">
        <f t="shared" si="19"/>
        <v>67.38301731809159</v>
      </c>
    </row>
    <row r="419" spans="1:10" ht="15">
      <c r="A419" s="64"/>
      <c r="B419" s="64">
        <v>90013</v>
      </c>
      <c r="C419" s="64" t="s">
        <v>35</v>
      </c>
      <c r="D419" s="66" t="s">
        <v>259</v>
      </c>
      <c r="E419" s="149"/>
      <c r="F419" s="147"/>
      <c r="G419" s="151"/>
      <c r="H419" s="172">
        <f>H420</f>
        <v>8000</v>
      </c>
      <c r="I419" s="172">
        <f>I420</f>
        <v>0</v>
      </c>
      <c r="J419" s="172">
        <f t="shared" si="19"/>
        <v>0</v>
      </c>
    </row>
    <row r="420" spans="1:10" ht="15">
      <c r="A420" s="38"/>
      <c r="B420" s="37"/>
      <c r="C420" s="38">
        <v>4300</v>
      </c>
      <c r="D420" s="60" t="s">
        <v>8</v>
      </c>
      <c r="E420" s="140"/>
      <c r="F420" s="150"/>
      <c r="G420" s="143"/>
      <c r="H420" s="171">
        <v>8000</v>
      </c>
      <c r="I420" s="171">
        <v>0</v>
      </c>
      <c r="J420" s="171">
        <f t="shared" si="19"/>
        <v>0</v>
      </c>
    </row>
    <row r="421" spans="1:10" s="5" customFormat="1" ht="15">
      <c r="A421" s="64"/>
      <c r="B421" s="65">
        <v>90015</v>
      </c>
      <c r="C421" s="64" t="s">
        <v>35</v>
      </c>
      <c r="D421" s="66" t="s">
        <v>74</v>
      </c>
      <c r="E421" s="149"/>
      <c r="F421" s="158"/>
      <c r="G421" s="148"/>
      <c r="H421" s="172">
        <f>H423+H424+H422</f>
        <v>272000</v>
      </c>
      <c r="I421" s="172">
        <f>I423+I424+I422</f>
        <v>106835.04</v>
      </c>
      <c r="J421" s="172">
        <f t="shared" si="19"/>
        <v>39.27758823529411</v>
      </c>
    </row>
    <row r="422" spans="1:10" s="7" customFormat="1" ht="15">
      <c r="A422" s="38"/>
      <c r="B422" s="37"/>
      <c r="C422" s="38">
        <v>4210</v>
      </c>
      <c r="D422" s="60" t="s">
        <v>139</v>
      </c>
      <c r="E422" s="140"/>
      <c r="F422" s="152"/>
      <c r="G422" s="143"/>
      <c r="H422" s="171">
        <v>2000</v>
      </c>
      <c r="I422" s="171">
        <v>695.78</v>
      </c>
      <c r="J422" s="171">
        <f t="shared" si="19"/>
        <v>34.788999999999994</v>
      </c>
    </row>
    <row r="423" spans="1:10" s="5" customFormat="1" ht="15">
      <c r="A423" s="38"/>
      <c r="B423" s="38"/>
      <c r="C423" s="38">
        <v>4260</v>
      </c>
      <c r="D423" s="60" t="s">
        <v>14</v>
      </c>
      <c r="E423" s="140"/>
      <c r="F423" s="150"/>
      <c r="G423" s="139"/>
      <c r="H423" s="171">
        <v>150000</v>
      </c>
      <c r="I423" s="171">
        <v>65222.17</v>
      </c>
      <c r="J423" s="171">
        <f t="shared" si="19"/>
        <v>43.48144666666667</v>
      </c>
    </row>
    <row r="424" spans="1:10" s="5" customFormat="1" ht="15">
      <c r="A424" s="38"/>
      <c r="B424" s="37"/>
      <c r="C424" s="38">
        <v>4270</v>
      </c>
      <c r="D424" s="60" t="s">
        <v>140</v>
      </c>
      <c r="E424" s="140"/>
      <c r="F424" s="150"/>
      <c r="G424" s="143"/>
      <c r="H424" s="171">
        <v>120000</v>
      </c>
      <c r="I424" s="171">
        <v>40917.09</v>
      </c>
      <c r="J424" s="171">
        <f t="shared" si="19"/>
        <v>34.097575</v>
      </c>
    </row>
    <row r="425" spans="1:10" ht="30">
      <c r="A425" s="64"/>
      <c r="B425" s="65">
        <v>90019</v>
      </c>
      <c r="C425" s="64" t="s">
        <v>35</v>
      </c>
      <c r="D425" s="66" t="s">
        <v>260</v>
      </c>
      <c r="E425" s="172">
        <f>E426</f>
        <v>105000</v>
      </c>
      <c r="F425" s="172">
        <f>F426</f>
        <v>8105</v>
      </c>
      <c r="G425" s="174">
        <f>G426</f>
        <v>7.719047619047618</v>
      </c>
      <c r="H425" s="172">
        <f>H429+H428+H427</f>
        <v>105000</v>
      </c>
      <c r="I425" s="172">
        <f>I428+I429+I427</f>
        <v>37676.64</v>
      </c>
      <c r="J425" s="172">
        <f t="shared" si="19"/>
        <v>35.88251428571429</v>
      </c>
    </row>
    <row r="426" spans="1:10" ht="15">
      <c r="A426" s="38"/>
      <c r="B426" s="37"/>
      <c r="C426" s="74" t="s">
        <v>195</v>
      </c>
      <c r="D426" s="60" t="s">
        <v>216</v>
      </c>
      <c r="E426" s="171">
        <v>105000</v>
      </c>
      <c r="F426" s="171">
        <v>8105</v>
      </c>
      <c r="G426" s="175">
        <f>F426/E426*100</f>
        <v>7.719047619047618</v>
      </c>
      <c r="H426" s="171"/>
      <c r="I426" s="171"/>
      <c r="J426" s="171"/>
    </row>
    <row r="427" spans="1:10" ht="15">
      <c r="A427" s="38"/>
      <c r="B427" s="37"/>
      <c r="C427" s="38">
        <v>4210</v>
      </c>
      <c r="D427" s="60" t="s">
        <v>139</v>
      </c>
      <c r="E427" s="140"/>
      <c r="F427" s="150"/>
      <c r="G427" s="143"/>
      <c r="H427" s="171">
        <v>10000</v>
      </c>
      <c r="I427" s="171">
        <v>0</v>
      </c>
      <c r="J427" s="171">
        <v>9.88</v>
      </c>
    </row>
    <row r="428" spans="1:10" ht="17.25" customHeight="1">
      <c r="A428" s="38"/>
      <c r="B428" s="37"/>
      <c r="C428" s="38">
        <v>4300</v>
      </c>
      <c r="D428" s="60" t="s">
        <v>150</v>
      </c>
      <c r="E428" s="140"/>
      <c r="F428" s="150"/>
      <c r="G428" s="143"/>
      <c r="H428" s="171">
        <v>15000</v>
      </c>
      <c r="I428" s="171">
        <v>0</v>
      </c>
      <c r="J428" s="171">
        <v>30.68</v>
      </c>
    </row>
    <row r="429" spans="1:10" ht="15">
      <c r="A429" s="38"/>
      <c r="B429" s="37"/>
      <c r="C429" s="38">
        <v>4430</v>
      </c>
      <c r="D429" s="60" t="s">
        <v>183</v>
      </c>
      <c r="E429" s="140"/>
      <c r="F429" s="150"/>
      <c r="G429" s="133"/>
      <c r="H429" s="171">
        <v>80000</v>
      </c>
      <c r="I429" s="171">
        <v>37676.64</v>
      </c>
      <c r="J429" s="171">
        <f>I429/H429*100</f>
        <v>47.0958</v>
      </c>
    </row>
    <row r="430" spans="1:10" ht="14.25">
      <c r="A430" s="39">
        <v>921</v>
      </c>
      <c r="B430" s="49"/>
      <c r="C430" s="39" t="s">
        <v>35</v>
      </c>
      <c r="D430" s="71" t="s">
        <v>49</v>
      </c>
      <c r="E430" s="154"/>
      <c r="F430" s="156"/>
      <c r="G430" s="132"/>
      <c r="H430" s="181">
        <f>H431+H445</f>
        <v>201065</v>
      </c>
      <c r="I430" s="181">
        <f>I431+I445</f>
        <v>107068.85</v>
      </c>
      <c r="J430" s="181">
        <f>I430/H430*100</f>
        <v>53.25086414840972</v>
      </c>
    </row>
    <row r="431" spans="1:10" s="91" customFormat="1" ht="15">
      <c r="A431" s="64"/>
      <c r="B431" s="65">
        <v>92109</v>
      </c>
      <c r="C431" s="64" t="s">
        <v>35</v>
      </c>
      <c r="D431" s="66" t="s">
        <v>261</v>
      </c>
      <c r="E431" s="149"/>
      <c r="F431" s="147"/>
      <c r="G431" s="148"/>
      <c r="H431" s="172">
        <f>SUM(H432:H444)</f>
        <v>143065</v>
      </c>
      <c r="I431" s="172">
        <f>SUM(I432:I444)</f>
        <v>72568.85</v>
      </c>
      <c r="J431" s="172">
        <f>I432/H432*100</f>
        <v>46.02230186637814</v>
      </c>
    </row>
    <row r="432" spans="1:10" s="91" customFormat="1" ht="15">
      <c r="A432" s="38"/>
      <c r="B432" s="37"/>
      <c r="C432" s="38">
        <v>4010</v>
      </c>
      <c r="D432" s="60" t="s">
        <v>180</v>
      </c>
      <c r="E432" s="140"/>
      <c r="F432" s="150"/>
      <c r="G432" s="132"/>
      <c r="H432" s="171">
        <v>73940</v>
      </c>
      <c r="I432" s="171">
        <v>34028.89</v>
      </c>
      <c r="J432" s="171">
        <f aca="true" t="shared" si="20" ref="J432:J446">I432/H432*100</f>
        <v>46.02230186637814</v>
      </c>
    </row>
    <row r="433" spans="1:10" ht="15">
      <c r="A433" s="38"/>
      <c r="B433" s="37"/>
      <c r="C433" s="38">
        <v>4040</v>
      </c>
      <c r="D433" s="60" t="s">
        <v>136</v>
      </c>
      <c r="E433" s="140"/>
      <c r="F433" s="150"/>
      <c r="G433" s="132"/>
      <c r="H433" s="171">
        <v>3615</v>
      </c>
      <c r="I433" s="171">
        <v>3615</v>
      </c>
      <c r="J433" s="171">
        <f t="shared" si="20"/>
        <v>100</v>
      </c>
    </row>
    <row r="434" spans="1:10" ht="15">
      <c r="A434" s="34"/>
      <c r="B434" s="53"/>
      <c r="C434" s="43">
        <v>4110</v>
      </c>
      <c r="D434" s="72" t="s">
        <v>137</v>
      </c>
      <c r="E434" s="161"/>
      <c r="F434" s="136"/>
      <c r="G434" s="132"/>
      <c r="H434" s="184">
        <v>11630</v>
      </c>
      <c r="I434" s="184">
        <v>5288.89</v>
      </c>
      <c r="J434" s="171">
        <f t="shared" si="20"/>
        <v>45.47626827171109</v>
      </c>
    </row>
    <row r="435" spans="1:10" ht="15">
      <c r="A435" s="35"/>
      <c r="B435" s="35"/>
      <c r="C435" s="38">
        <v>4120</v>
      </c>
      <c r="D435" s="60" t="s">
        <v>138</v>
      </c>
      <c r="E435" s="140"/>
      <c r="F435" s="150"/>
      <c r="G435" s="133"/>
      <c r="H435" s="171">
        <v>480</v>
      </c>
      <c r="I435" s="171">
        <v>98.58</v>
      </c>
      <c r="J435" s="171">
        <f t="shared" si="20"/>
        <v>20.5375</v>
      </c>
    </row>
    <row r="436" spans="1:10" ht="15">
      <c r="A436" s="38"/>
      <c r="B436" s="37"/>
      <c r="C436" s="38">
        <v>4210</v>
      </c>
      <c r="D436" s="60" t="s">
        <v>139</v>
      </c>
      <c r="E436" s="140"/>
      <c r="F436" s="150"/>
      <c r="G436" s="139"/>
      <c r="H436" s="171">
        <v>14000</v>
      </c>
      <c r="I436" s="171">
        <v>10261.65</v>
      </c>
      <c r="J436" s="171">
        <f t="shared" si="20"/>
        <v>73.2975</v>
      </c>
    </row>
    <row r="437" spans="1:10" ht="15">
      <c r="A437" s="39"/>
      <c r="B437" s="37"/>
      <c r="C437" s="38">
        <v>4260</v>
      </c>
      <c r="D437" s="60" t="s">
        <v>224</v>
      </c>
      <c r="E437" s="140"/>
      <c r="F437" s="150"/>
      <c r="G437" s="132"/>
      <c r="H437" s="171">
        <v>10000</v>
      </c>
      <c r="I437" s="171">
        <v>6441.92</v>
      </c>
      <c r="J437" s="171">
        <f t="shared" si="20"/>
        <v>64.4192</v>
      </c>
    </row>
    <row r="438" spans="1:10" ht="15">
      <c r="A438" s="38"/>
      <c r="B438" s="37"/>
      <c r="C438" s="38">
        <v>4270</v>
      </c>
      <c r="D438" s="60" t="s">
        <v>140</v>
      </c>
      <c r="E438" s="140"/>
      <c r="F438" s="150"/>
      <c r="G438" s="132"/>
      <c r="H438" s="171">
        <v>15000</v>
      </c>
      <c r="I438" s="171">
        <v>4940.48</v>
      </c>
      <c r="J438" s="171">
        <f t="shared" si="20"/>
        <v>32.93653333333333</v>
      </c>
    </row>
    <row r="439" spans="1:10" ht="15">
      <c r="A439" s="38"/>
      <c r="B439" s="37"/>
      <c r="C439" s="38">
        <v>4280</v>
      </c>
      <c r="D439" s="60" t="s">
        <v>141</v>
      </c>
      <c r="E439" s="140"/>
      <c r="F439" s="150"/>
      <c r="G439" s="133"/>
      <c r="H439" s="171">
        <v>200</v>
      </c>
      <c r="I439" s="171">
        <v>156.2</v>
      </c>
      <c r="J439" s="171">
        <f t="shared" si="20"/>
        <v>78.1</v>
      </c>
    </row>
    <row r="440" spans="1:10" ht="15">
      <c r="A440" s="43"/>
      <c r="B440" s="44"/>
      <c r="C440" s="43">
        <v>4300</v>
      </c>
      <c r="D440" s="72" t="s">
        <v>150</v>
      </c>
      <c r="E440" s="161"/>
      <c r="F440" s="135"/>
      <c r="G440" s="133"/>
      <c r="H440" s="206">
        <v>5608.58</v>
      </c>
      <c r="I440" s="184">
        <v>3179.7</v>
      </c>
      <c r="J440" s="184">
        <f t="shared" si="20"/>
        <v>56.69349461004389</v>
      </c>
    </row>
    <row r="441" spans="1:10" ht="15">
      <c r="A441" s="38"/>
      <c r="B441" s="38"/>
      <c r="C441" s="38">
        <v>4350</v>
      </c>
      <c r="D441" s="60" t="s">
        <v>225</v>
      </c>
      <c r="E441" s="140"/>
      <c r="F441" s="150"/>
      <c r="G441" s="139"/>
      <c r="H441" s="171">
        <v>1700</v>
      </c>
      <c r="I441" s="171">
        <v>662.97</v>
      </c>
      <c r="J441" s="171">
        <f t="shared" si="20"/>
        <v>38.99823529411765</v>
      </c>
    </row>
    <row r="442" spans="1:10" ht="30">
      <c r="A442" s="38"/>
      <c r="B442" s="38"/>
      <c r="C442" s="38">
        <v>4370</v>
      </c>
      <c r="D442" s="60" t="s">
        <v>267</v>
      </c>
      <c r="E442" s="140"/>
      <c r="F442" s="150"/>
      <c r="G442" s="133"/>
      <c r="H442" s="171">
        <v>1500</v>
      </c>
      <c r="I442" s="171">
        <v>301</v>
      </c>
      <c r="J442" s="171">
        <f t="shared" si="20"/>
        <v>20.066666666666666</v>
      </c>
    </row>
    <row r="443" spans="1:10" ht="15">
      <c r="A443" s="43"/>
      <c r="B443" s="44"/>
      <c r="C443" s="43">
        <v>4430</v>
      </c>
      <c r="D443" s="72" t="s">
        <v>183</v>
      </c>
      <c r="E443" s="161"/>
      <c r="F443" s="136"/>
      <c r="G443" s="133"/>
      <c r="H443" s="184">
        <v>600</v>
      </c>
      <c r="I443" s="184">
        <v>0</v>
      </c>
      <c r="J443" s="207">
        <f t="shared" si="20"/>
        <v>0</v>
      </c>
    </row>
    <row r="444" spans="1:10" s="5" customFormat="1" ht="15">
      <c r="A444" s="38"/>
      <c r="B444" s="38"/>
      <c r="C444" s="38">
        <v>4440</v>
      </c>
      <c r="D444" s="60" t="s">
        <v>268</v>
      </c>
      <c r="E444" s="140"/>
      <c r="F444" s="150"/>
      <c r="G444" s="139"/>
      <c r="H444" s="171">
        <v>4791.42</v>
      </c>
      <c r="I444" s="171">
        <v>3593.57</v>
      </c>
      <c r="J444" s="171">
        <f t="shared" si="20"/>
        <v>75.00010435319801</v>
      </c>
    </row>
    <row r="445" spans="1:10" s="8" customFormat="1" ht="15">
      <c r="A445" s="64"/>
      <c r="B445" s="64">
        <v>92116</v>
      </c>
      <c r="C445" s="64" t="s">
        <v>35</v>
      </c>
      <c r="D445" s="66" t="s">
        <v>263</v>
      </c>
      <c r="E445" s="149"/>
      <c r="F445" s="147"/>
      <c r="G445" s="151"/>
      <c r="H445" s="172">
        <v>58000</v>
      </c>
      <c r="I445" s="172">
        <f>I446</f>
        <v>34500</v>
      </c>
      <c r="J445" s="172">
        <f t="shared" si="20"/>
        <v>59.48275862068966</v>
      </c>
    </row>
    <row r="446" spans="1:10" s="8" customFormat="1" ht="15">
      <c r="A446" s="38"/>
      <c r="B446" s="38"/>
      <c r="C446" s="38">
        <v>2480</v>
      </c>
      <c r="D446" s="60" t="s">
        <v>262</v>
      </c>
      <c r="E446" s="140"/>
      <c r="F446" s="150"/>
      <c r="G446" s="133"/>
      <c r="H446" s="171">
        <v>58000</v>
      </c>
      <c r="I446" s="171">
        <v>34500</v>
      </c>
      <c r="J446" s="171">
        <f t="shared" si="20"/>
        <v>59.48275862068966</v>
      </c>
    </row>
    <row r="447" spans="1:10" s="8" customFormat="1" ht="15">
      <c r="A447" s="39">
        <v>926</v>
      </c>
      <c r="B447" s="38"/>
      <c r="C447" s="39" t="s">
        <v>35</v>
      </c>
      <c r="D447" s="71" t="s">
        <v>50</v>
      </c>
      <c r="E447" s="181">
        <v>451800</v>
      </c>
      <c r="F447" s="181">
        <v>451800</v>
      </c>
      <c r="G447" s="183">
        <v>100</v>
      </c>
      <c r="H447" s="181">
        <f>H448+H453</f>
        <v>38053</v>
      </c>
      <c r="I447" s="181">
        <f>I448+I453</f>
        <v>14643.02</v>
      </c>
      <c r="J447" s="181">
        <f aca="true" t="shared" si="21" ref="J447:J456">I447/H447*100</f>
        <v>38.480592857330564</v>
      </c>
    </row>
    <row r="448" spans="1:10" s="8" customFormat="1" ht="15">
      <c r="A448" s="64"/>
      <c r="B448" s="64">
        <v>92601</v>
      </c>
      <c r="C448" s="64" t="s">
        <v>35</v>
      </c>
      <c r="D448" s="66" t="s">
        <v>265</v>
      </c>
      <c r="E448" s="172">
        <v>451800</v>
      </c>
      <c r="F448" s="172">
        <v>451800</v>
      </c>
      <c r="G448" s="182">
        <v>100</v>
      </c>
      <c r="H448" s="172">
        <f>H449+H450+H451</f>
        <v>7053</v>
      </c>
      <c r="I448" s="172">
        <f>I449+I450+I451</f>
        <v>0</v>
      </c>
      <c r="J448" s="172">
        <f t="shared" si="21"/>
        <v>0</v>
      </c>
    </row>
    <row r="449" spans="1:10" s="8" customFormat="1" ht="15">
      <c r="A449" s="38"/>
      <c r="B449" s="37"/>
      <c r="C449" s="38">
        <v>4110</v>
      </c>
      <c r="D449" s="60" t="s">
        <v>137</v>
      </c>
      <c r="E449" s="171"/>
      <c r="F449" s="171"/>
      <c r="G449" s="175"/>
      <c r="H449" s="171">
        <v>906</v>
      </c>
      <c r="I449" s="171">
        <v>0</v>
      </c>
      <c r="J449" s="171">
        <f t="shared" si="21"/>
        <v>0</v>
      </c>
    </row>
    <row r="450" spans="1:10" ht="15">
      <c r="A450" s="38"/>
      <c r="B450" s="37"/>
      <c r="C450" s="38">
        <v>4120</v>
      </c>
      <c r="D450" s="60" t="s">
        <v>138</v>
      </c>
      <c r="E450" s="171"/>
      <c r="F450" s="171"/>
      <c r="G450" s="175"/>
      <c r="H450" s="171">
        <v>147</v>
      </c>
      <c r="I450" s="171">
        <v>0</v>
      </c>
      <c r="J450" s="171">
        <v>100</v>
      </c>
    </row>
    <row r="451" spans="1:10" ht="15">
      <c r="A451" s="38"/>
      <c r="B451" s="37"/>
      <c r="C451" s="38">
        <v>4170</v>
      </c>
      <c r="D451" s="60" t="s">
        <v>347</v>
      </c>
      <c r="E451" s="171"/>
      <c r="F451" s="171"/>
      <c r="G451" s="175"/>
      <c r="H451" s="171">
        <v>6000</v>
      </c>
      <c r="I451" s="171">
        <v>0</v>
      </c>
      <c r="J451" s="171">
        <v>100</v>
      </c>
    </row>
    <row r="452" spans="1:10" ht="45">
      <c r="A452" s="38"/>
      <c r="B452" s="37"/>
      <c r="C452" s="38">
        <v>6268</v>
      </c>
      <c r="D452" s="60" t="s">
        <v>121</v>
      </c>
      <c r="E452" s="171">
        <v>451800</v>
      </c>
      <c r="F452" s="171">
        <v>451800</v>
      </c>
      <c r="G452" s="175">
        <v>100</v>
      </c>
      <c r="H452" s="140"/>
      <c r="I452" s="140"/>
      <c r="J452" s="140"/>
    </row>
    <row r="453" spans="1:10" ht="15">
      <c r="A453" s="64"/>
      <c r="B453" s="65">
        <v>92695</v>
      </c>
      <c r="C453" s="64" t="s">
        <v>35</v>
      </c>
      <c r="D453" s="66" t="s">
        <v>170</v>
      </c>
      <c r="E453" s="149"/>
      <c r="F453" s="147"/>
      <c r="G453" s="148"/>
      <c r="H453" s="172">
        <f>H454+H455+H456</f>
        <v>31000</v>
      </c>
      <c r="I453" s="172">
        <f>I454+I455+I456</f>
        <v>14643.02</v>
      </c>
      <c r="J453" s="172">
        <f t="shared" si="21"/>
        <v>47.23554838709678</v>
      </c>
    </row>
    <row r="454" spans="1:10" ht="45">
      <c r="A454" s="38"/>
      <c r="B454" s="37"/>
      <c r="C454" s="38">
        <v>2820</v>
      </c>
      <c r="D454" s="60" t="s">
        <v>312</v>
      </c>
      <c r="E454" s="140"/>
      <c r="F454" s="150"/>
      <c r="G454" s="132"/>
      <c r="H454" s="171">
        <v>18000</v>
      </c>
      <c r="I454" s="171">
        <v>9470</v>
      </c>
      <c r="J454" s="171">
        <f t="shared" si="21"/>
        <v>52.61111111111111</v>
      </c>
    </row>
    <row r="455" spans="1:10" ht="15">
      <c r="A455" s="38"/>
      <c r="B455" s="37"/>
      <c r="C455" s="38">
        <v>4210</v>
      </c>
      <c r="D455" s="60" t="s">
        <v>266</v>
      </c>
      <c r="E455" s="140"/>
      <c r="F455" s="150"/>
      <c r="G455" s="132"/>
      <c r="H455" s="171">
        <v>6000</v>
      </c>
      <c r="I455" s="171">
        <v>4513.02</v>
      </c>
      <c r="J455" s="171">
        <f t="shared" si="21"/>
        <v>75.21700000000001</v>
      </c>
    </row>
    <row r="456" spans="1:10" ht="15">
      <c r="A456" s="38"/>
      <c r="B456" s="37"/>
      <c r="C456" s="38">
        <v>4300</v>
      </c>
      <c r="D456" s="60" t="s">
        <v>150</v>
      </c>
      <c r="E456" s="140"/>
      <c r="F456" s="150"/>
      <c r="G456" s="132"/>
      <c r="H456" s="171">
        <v>7000</v>
      </c>
      <c r="I456" s="171">
        <v>660</v>
      </c>
      <c r="J456" s="171">
        <f t="shared" si="21"/>
        <v>9.428571428571429</v>
      </c>
    </row>
    <row r="457" spans="1:10" ht="29.25" customHeight="1">
      <c r="A457" s="35"/>
      <c r="B457" s="50"/>
      <c r="C457" s="50"/>
      <c r="D457" s="71" t="s">
        <v>52</v>
      </c>
      <c r="E457" s="181">
        <f>E7+E27+E30+E35+E50+E70+E117+E123+E154+E193+E207+E305+E317+E389+E401+E413+E447</f>
        <v>12373993.8</v>
      </c>
      <c r="F457" s="181">
        <f>F7+F27+F30+F35+F50+F70+F117+F123+F154+F193+F207+F305+F317+F389+F401+F413+E447</f>
        <v>5790999.2</v>
      </c>
      <c r="G457" s="183">
        <f>F457/E457*100</f>
        <v>46.799758377121535</v>
      </c>
      <c r="H457" s="181">
        <f>H7+H27+H30+H35+H50+H67+H70+H117+H123+H154+H190+H193+H207+H305+H317+H389+H401+H413+H430+H447</f>
        <v>13124562.62</v>
      </c>
      <c r="I457" s="181">
        <f>I7+I27+I30+I35+I50+I67+I70+I117+I123+I154+I190+I193+I207+I305+I317+I389+I401+I413+I430+I447</f>
        <v>5107889.1899999995</v>
      </c>
      <c r="J457" s="181">
        <f>I457/H457*100</f>
        <v>38.91854790053186</v>
      </c>
    </row>
    <row r="458" spans="1:10" ht="17.25" customHeight="1">
      <c r="A458" s="26"/>
      <c r="B458" s="27"/>
      <c r="C458" s="27"/>
      <c r="D458" s="27"/>
      <c r="E458" s="168"/>
      <c r="F458" s="168"/>
      <c r="G458" s="169"/>
      <c r="H458" s="168"/>
      <c r="I458" s="168"/>
      <c r="J458" s="169"/>
    </row>
    <row r="459" spans="1:10" ht="16.5" customHeight="1">
      <c r="A459" s="26"/>
      <c r="B459" s="27"/>
      <c r="C459" s="27"/>
      <c r="D459" s="27"/>
      <c r="E459" s="28"/>
      <c r="F459" s="28"/>
      <c r="G459" s="29"/>
      <c r="H459" s="28"/>
      <c r="I459" s="28"/>
      <c r="J459" s="29"/>
    </row>
    <row r="460" spans="1:10" ht="16.5" customHeight="1">
      <c r="A460" s="26"/>
      <c r="B460" s="27"/>
      <c r="C460" s="27"/>
      <c r="D460" s="219" t="s">
        <v>349</v>
      </c>
      <c r="E460" s="220"/>
      <c r="F460" s="220"/>
      <c r="G460" s="29"/>
      <c r="H460" s="28"/>
      <c r="I460" s="28"/>
      <c r="J460" s="29"/>
    </row>
    <row r="461" spans="1:10" ht="12.75" customHeight="1">
      <c r="A461" s="26"/>
      <c r="B461" s="27"/>
      <c r="C461" s="27"/>
      <c r="D461" s="27"/>
      <c r="E461" s="28"/>
      <c r="F461" s="28"/>
      <c r="G461" s="29"/>
      <c r="H461" s="28"/>
      <c r="I461" s="28"/>
      <c r="J461" s="29"/>
    </row>
    <row r="462" spans="1:10" ht="20.25" customHeight="1">
      <c r="A462" s="89"/>
      <c r="B462" s="89"/>
      <c r="C462" s="89" t="s">
        <v>92</v>
      </c>
      <c r="D462" s="89" t="s">
        <v>114</v>
      </c>
      <c r="E462" s="83"/>
      <c r="F462" s="90"/>
      <c r="G462" s="84"/>
      <c r="H462" s="83"/>
      <c r="I462" s="90"/>
      <c r="J462" s="84"/>
    </row>
    <row r="463" spans="1:10" s="8" customFormat="1" ht="15" customHeight="1">
      <c r="A463" s="82"/>
      <c r="B463" s="82"/>
      <c r="C463" s="82"/>
      <c r="D463" s="82"/>
      <c r="E463" s="51" t="s">
        <v>1</v>
      </c>
      <c r="F463" s="83" t="s">
        <v>2</v>
      </c>
      <c r="G463" s="84"/>
      <c r="H463" s="39"/>
      <c r="I463" s="39"/>
      <c r="J463" s="50"/>
    </row>
    <row r="464" spans="1:10" ht="10.5" customHeight="1">
      <c r="A464" s="42"/>
      <c r="B464" s="42"/>
      <c r="C464" s="42"/>
      <c r="D464" s="42"/>
      <c r="E464" s="42"/>
      <c r="F464" s="39" t="s">
        <v>3</v>
      </c>
      <c r="G464" s="50" t="s">
        <v>4</v>
      </c>
      <c r="H464" s="50"/>
      <c r="I464" s="39"/>
      <c r="J464" s="50"/>
    </row>
    <row r="465" spans="1:10" ht="17.25" customHeight="1">
      <c r="A465" s="19"/>
      <c r="B465" s="19"/>
      <c r="C465" s="25" t="s">
        <v>112</v>
      </c>
      <c r="D465" s="25"/>
      <c r="E465" s="30">
        <f>E467+E507</f>
        <v>12373993.8</v>
      </c>
      <c r="F465" s="30">
        <f>F467+F507</f>
        <v>5790999.199999999</v>
      </c>
      <c r="G465" s="21">
        <f aca="true" t="shared" si="22" ref="G465:G487">F465/E465*100</f>
        <v>46.79975837712153</v>
      </c>
      <c r="H465" s="19"/>
      <c r="I465" s="19"/>
      <c r="J465" s="19"/>
    </row>
    <row r="466" spans="1:10" s="5" customFormat="1" ht="15.75">
      <c r="A466" s="19"/>
      <c r="B466" s="19"/>
      <c r="C466" s="25"/>
      <c r="D466" s="25"/>
      <c r="E466" s="30"/>
      <c r="F466" s="30"/>
      <c r="G466" s="21"/>
      <c r="H466" s="19"/>
      <c r="I466" s="19"/>
      <c r="J466" s="19"/>
    </row>
    <row r="467" spans="1:10" s="5" customFormat="1" ht="15.75">
      <c r="A467" s="19"/>
      <c r="B467" s="19"/>
      <c r="C467" s="25" t="s">
        <v>56</v>
      </c>
      <c r="D467" s="25" t="s">
        <v>108</v>
      </c>
      <c r="E467" s="30">
        <f>E469+E481+E486+E492+E497</f>
        <v>9672348.8</v>
      </c>
      <c r="F467" s="30">
        <f>F469+F481+F484+F486+F492+F497</f>
        <v>5335435.109999999</v>
      </c>
      <c r="G467" s="21">
        <f t="shared" si="22"/>
        <v>55.16173186392946</v>
      </c>
      <c r="H467" s="19"/>
      <c r="I467" s="19"/>
      <c r="J467" s="19"/>
    </row>
    <row r="468" spans="1:10" s="5" customFormat="1" ht="15.75">
      <c r="A468" s="19"/>
      <c r="B468" s="19"/>
      <c r="C468" s="25"/>
      <c r="D468" s="25"/>
      <c r="E468" s="30"/>
      <c r="F468" s="30"/>
      <c r="G468" s="20"/>
      <c r="H468" s="19"/>
      <c r="I468" s="19"/>
      <c r="J468" s="19"/>
    </row>
    <row r="469" spans="1:10" s="5" customFormat="1" ht="15.75">
      <c r="A469" s="19"/>
      <c r="B469" s="19"/>
      <c r="C469" s="25" t="s">
        <v>64</v>
      </c>
      <c r="D469" s="25" t="s">
        <v>58</v>
      </c>
      <c r="E469" s="30">
        <f>E470+E471+E472+E473+E474+E475+E476+E477+E478+E479+E480</f>
        <v>3521152</v>
      </c>
      <c r="F469" s="30">
        <f>F470+F471+F472+F473+F474+F475+F476+F477+F478+F479+F480</f>
        <v>1838267.66</v>
      </c>
      <c r="G469" s="20">
        <f t="shared" si="22"/>
        <v>52.20642732832891</v>
      </c>
      <c r="H469" s="19"/>
      <c r="I469" s="19"/>
      <c r="J469" s="19"/>
    </row>
    <row r="470" spans="1:10" s="5" customFormat="1" ht="15">
      <c r="A470" s="19"/>
      <c r="B470" s="19"/>
      <c r="C470" s="92" t="s">
        <v>190</v>
      </c>
      <c r="D470" s="19" t="s">
        <v>29</v>
      </c>
      <c r="E470" s="24">
        <v>1080930</v>
      </c>
      <c r="F470" s="24">
        <v>765760.61</v>
      </c>
      <c r="G470" s="23">
        <f t="shared" si="22"/>
        <v>70.84275670024886</v>
      </c>
      <c r="H470" s="19"/>
      <c r="I470" s="19"/>
      <c r="J470" s="19"/>
    </row>
    <row r="471" spans="1:10" s="5" customFormat="1" ht="15">
      <c r="A471" s="19"/>
      <c r="B471" s="19"/>
      <c r="C471" s="92" t="s">
        <v>191</v>
      </c>
      <c r="D471" s="19" t="s">
        <v>30</v>
      </c>
      <c r="E471" s="24">
        <v>536630</v>
      </c>
      <c r="F471" s="24">
        <v>258403.54</v>
      </c>
      <c r="G471" s="22">
        <f t="shared" si="22"/>
        <v>48.15301790805584</v>
      </c>
      <c r="H471" s="19"/>
      <c r="I471" s="19"/>
      <c r="J471" s="19"/>
    </row>
    <row r="472" spans="1:10" s="5" customFormat="1" ht="15">
      <c r="A472" s="19"/>
      <c r="B472" s="19"/>
      <c r="C472" s="92" t="s">
        <v>192</v>
      </c>
      <c r="D472" s="19" t="s">
        <v>31</v>
      </c>
      <c r="E472" s="24">
        <v>40080</v>
      </c>
      <c r="F472" s="24">
        <v>20490.17</v>
      </c>
      <c r="G472" s="23">
        <f t="shared" si="22"/>
        <v>51.123178642714564</v>
      </c>
      <c r="H472" s="19"/>
      <c r="I472" s="19"/>
      <c r="J472" s="19"/>
    </row>
    <row r="473" spans="1:10" s="5" customFormat="1" ht="15">
      <c r="A473" s="19"/>
      <c r="B473" s="19"/>
      <c r="C473" s="92" t="s">
        <v>193</v>
      </c>
      <c r="D473" s="19" t="s">
        <v>32</v>
      </c>
      <c r="E473" s="24">
        <v>69160</v>
      </c>
      <c r="F473" s="24">
        <v>55548.97</v>
      </c>
      <c r="G473" s="23">
        <f t="shared" si="22"/>
        <v>80.31950549450549</v>
      </c>
      <c r="H473" s="19"/>
      <c r="I473" s="19"/>
      <c r="J473" s="19"/>
    </row>
    <row r="474" spans="1:10" s="5" customFormat="1" ht="15">
      <c r="A474" s="19"/>
      <c r="B474" s="19"/>
      <c r="C474" s="92" t="s">
        <v>187</v>
      </c>
      <c r="D474" s="19" t="s">
        <v>59</v>
      </c>
      <c r="E474" s="32">
        <v>3000</v>
      </c>
      <c r="F474" s="32">
        <v>2804.21</v>
      </c>
      <c r="G474" s="22">
        <f t="shared" si="22"/>
        <v>93.47366666666666</v>
      </c>
      <c r="H474" s="19"/>
      <c r="I474" s="19"/>
      <c r="J474" s="19"/>
    </row>
    <row r="475" spans="1:10" s="5" customFormat="1" ht="13.5" customHeight="1">
      <c r="A475" s="19"/>
      <c r="B475" s="19"/>
      <c r="C475" s="92" t="s">
        <v>194</v>
      </c>
      <c r="D475" s="19" t="s">
        <v>99</v>
      </c>
      <c r="E475" s="32">
        <v>102000</v>
      </c>
      <c r="F475" s="32">
        <v>32815.27</v>
      </c>
      <c r="G475" s="22">
        <f t="shared" si="22"/>
        <v>32.17183333333333</v>
      </c>
      <c r="H475" s="19"/>
      <c r="I475" s="19"/>
      <c r="J475" s="19"/>
    </row>
    <row r="476" spans="1:10" s="5" customFormat="1" ht="15" customHeight="1">
      <c r="A476" s="19"/>
      <c r="B476" s="19"/>
      <c r="C476" s="92" t="s">
        <v>195</v>
      </c>
      <c r="D476" s="19" t="s">
        <v>280</v>
      </c>
      <c r="E476" s="32">
        <v>192500</v>
      </c>
      <c r="F476" s="32">
        <v>12312.7</v>
      </c>
      <c r="G476" s="22">
        <f t="shared" si="22"/>
        <v>6.396207792207792</v>
      </c>
      <c r="H476" s="19"/>
      <c r="I476" s="19"/>
      <c r="J476" s="19"/>
    </row>
    <row r="477" spans="1:10" s="5" customFormat="1" ht="13.5" customHeight="1">
      <c r="A477" s="19"/>
      <c r="B477" s="19"/>
      <c r="C477" s="92" t="s">
        <v>201</v>
      </c>
      <c r="D477" s="19" t="s">
        <v>34</v>
      </c>
      <c r="E477" s="32">
        <v>35000</v>
      </c>
      <c r="F477" s="32">
        <v>5115</v>
      </c>
      <c r="G477" s="22">
        <f t="shared" si="22"/>
        <v>14.614285714285714</v>
      </c>
      <c r="H477" s="19"/>
      <c r="I477" s="19"/>
      <c r="J477" s="19"/>
    </row>
    <row r="478" spans="1:10" s="5" customFormat="1" ht="18" customHeight="1">
      <c r="A478" s="19"/>
      <c r="B478" s="19"/>
      <c r="C478" s="92" t="s">
        <v>287</v>
      </c>
      <c r="D478" s="93" t="s">
        <v>314</v>
      </c>
      <c r="E478" s="32">
        <v>118750</v>
      </c>
      <c r="F478" s="32">
        <v>113240.01</v>
      </c>
      <c r="G478" s="22">
        <f t="shared" si="22"/>
        <v>95.36000842105263</v>
      </c>
      <c r="H478" s="19"/>
      <c r="I478" s="19"/>
      <c r="J478" s="19"/>
    </row>
    <row r="479" spans="1:10" ht="15">
      <c r="A479" s="19"/>
      <c r="B479" s="19"/>
      <c r="C479" s="92" t="s">
        <v>205</v>
      </c>
      <c r="D479" s="19" t="s">
        <v>60</v>
      </c>
      <c r="E479" s="32">
        <v>3000</v>
      </c>
      <c r="F479" s="32">
        <v>-2335.82</v>
      </c>
      <c r="G479" s="22">
        <v>0</v>
      </c>
      <c r="H479" s="19"/>
      <c r="I479" s="19"/>
      <c r="J479" s="19"/>
    </row>
    <row r="480" spans="1:10" ht="15">
      <c r="A480" s="19"/>
      <c r="B480" s="19"/>
      <c r="C480" s="92" t="s">
        <v>204</v>
      </c>
      <c r="D480" s="19" t="s">
        <v>61</v>
      </c>
      <c r="E480" s="32">
        <v>1340102</v>
      </c>
      <c r="F480" s="32">
        <v>574113</v>
      </c>
      <c r="G480" s="23">
        <f t="shared" si="22"/>
        <v>42.84099270055563</v>
      </c>
      <c r="H480" s="19"/>
      <c r="I480" s="19"/>
      <c r="J480" s="19"/>
    </row>
    <row r="481" spans="1:10" ht="15.75">
      <c r="A481" s="19"/>
      <c r="B481" s="19"/>
      <c r="C481" s="25" t="s">
        <v>67</v>
      </c>
      <c r="D481" s="25" t="s">
        <v>63</v>
      </c>
      <c r="E481" s="30">
        <f>E482+E483</f>
        <v>88735</v>
      </c>
      <c r="F481" s="30">
        <f>F482+F483</f>
        <v>43372.25</v>
      </c>
      <c r="G481" s="21">
        <f t="shared" si="22"/>
        <v>48.878401983433825</v>
      </c>
      <c r="H481" s="19"/>
      <c r="I481" s="19"/>
      <c r="J481" s="19"/>
    </row>
    <row r="482" spans="1:10" ht="19.5" customHeight="1">
      <c r="A482" s="19"/>
      <c r="B482" s="19"/>
      <c r="C482" s="19"/>
      <c r="D482" s="19" t="s">
        <v>286</v>
      </c>
      <c r="E482" s="32">
        <v>66400</v>
      </c>
      <c r="F482" s="32">
        <v>21777.85</v>
      </c>
      <c r="G482" s="22">
        <f t="shared" si="22"/>
        <v>32.79796686746988</v>
      </c>
      <c r="H482" s="19"/>
      <c r="I482" s="19"/>
      <c r="J482" s="19"/>
    </row>
    <row r="483" spans="1:10" ht="30">
      <c r="A483" s="19"/>
      <c r="B483" s="19"/>
      <c r="C483" s="19"/>
      <c r="D483" s="88" t="s">
        <v>313</v>
      </c>
      <c r="E483" s="32">
        <v>22335</v>
      </c>
      <c r="F483" s="32">
        <v>21594.4</v>
      </c>
      <c r="G483" s="22">
        <f t="shared" si="22"/>
        <v>96.68412805014552</v>
      </c>
      <c r="H483" s="19"/>
      <c r="I483" s="19"/>
      <c r="J483" s="19"/>
    </row>
    <row r="484" spans="1:10" ht="21" customHeight="1">
      <c r="A484" s="25"/>
      <c r="B484" s="25"/>
      <c r="C484" s="25"/>
      <c r="D484" s="25"/>
      <c r="E484" s="30"/>
      <c r="F484" s="30"/>
      <c r="G484" s="20"/>
      <c r="H484" s="25"/>
      <c r="I484" s="25"/>
      <c r="J484" s="25"/>
    </row>
    <row r="485" spans="1:10" ht="20.25" customHeight="1">
      <c r="A485" s="25"/>
      <c r="B485" s="25"/>
      <c r="C485" s="25"/>
      <c r="D485" s="25"/>
      <c r="E485" s="30"/>
      <c r="F485" s="30"/>
      <c r="G485" s="20"/>
      <c r="H485" s="25"/>
      <c r="I485" s="25"/>
      <c r="J485" s="25"/>
    </row>
    <row r="486" spans="1:10" ht="15.75">
      <c r="A486" s="19"/>
      <c r="B486" s="19"/>
      <c r="C486" s="25" t="s">
        <v>90</v>
      </c>
      <c r="D486" s="25" t="s">
        <v>65</v>
      </c>
      <c r="E486" s="30">
        <v>727474</v>
      </c>
      <c r="F486" s="30">
        <v>276197.29</v>
      </c>
      <c r="G486" s="20">
        <f t="shared" si="22"/>
        <v>37.96662011288376</v>
      </c>
      <c r="H486" s="19"/>
      <c r="I486" s="19"/>
      <c r="J486" s="19"/>
    </row>
    <row r="487" spans="1:21" ht="30">
      <c r="A487" s="19"/>
      <c r="B487" s="19"/>
      <c r="C487" s="96" t="s">
        <v>202</v>
      </c>
      <c r="D487" s="95" t="s">
        <v>317</v>
      </c>
      <c r="E487" s="87">
        <v>46000</v>
      </c>
      <c r="F487" s="33">
        <v>32091.88</v>
      </c>
      <c r="G487" s="22">
        <f t="shared" si="22"/>
        <v>69.76495652173912</v>
      </c>
      <c r="H487" s="18"/>
      <c r="I487" s="19"/>
      <c r="J487" s="19"/>
      <c r="U487">
        <f>E1283+E474</f>
        <v>3000</v>
      </c>
    </row>
    <row r="488" spans="1:10" ht="30">
      <c r="A488" s="19"/>
      <c r="B488" s="19"/>
      <c r="C488" s="97">
        <v>2700</v>
      </c>
      <c r="D488" s="88" t="s">
        <v>117</v>
      </c>
      <c r="E488" s="32">
        <v>114800</v>
      </c>
      <c r="F488" s="32">
        <v>23223.02</v>
      </c>
      <c r="G488" s="23">
        <f>F488/E488*100</f>
        <v>20.22911149825784</v>
      </c>
      <c r="H488" s="19"/>
      <c r="I488" s="19"/>
      <c r="J488" s="19"/>
    </row>
    <row r="489" spans="1:10" ht="15.75">
      <c r="A489" s="19"/>
      <c r="B489" s="19"/>
      <c r="C489" s="19"/>
      <c r="D489" s="19"/>
      <c r="E489" s="32"/>
      <c r="F489" s="32"/>
      <c r="G489" s="21"/>
      <c r="H489" s="19"/>
      <c r="I489" s="19"/>
      <c r="J489" s="19"/>
    </row>
    <row r="490" spans="1:10" ht="15.75">
      <c r="A490" s="25"/>
      <c r="B490" s="25"/>
      <c r="C490" s="25" t="s">
        <v>57</v>
      </c>
      <c r="D490" s="25" t="s">
        <v>282</v>
      </c>
      <c r="E490" s="30">
        <f>E469+E481+E484+E486</f>
        <v>4337361</v>
      </c>
      <c r="F490" s="30">
        <f>F469+F481+F486</f>
        <v>2157837.1999999997</v>
      </c>
      <c r="G490" s="21">
        <f>F490/E490*100</f>
        <v>49.750002363188116</v>
      </c>
      <c r="H490" s="25"/>
      <c r="I490" s="25"/>
      <c r="J490" s="25"/>
    </row>
    <row r="491" spans="1:10" ht="15.75">
      <c r="A491" s="25"/>
      <c r="B491" s="25"/>
      <c r="C491" s="25"/>
      <c r="D491" s="25"/>
      <c r="E491" s="211"/>
      <c r="F491" s="211"/>
      <c r="G491" s="213"/>
      <c r="H491" s="25"/>
      <c r="I491" s="25"/>
      <c r="J491" s="25"/>
    </row>
    <row r="492" spans="1:10" ht="15.75">
      <c r="A492" s="19"/>
      <c r="B492" s="19"/>
      <c r="C492" s="25" t="s">
        <v>103</v>
      </c>
      <c r="D492" s="25" t="s">
        <v>83</v>
      </c>
      <c r="E492" s="30">
        <f>E493+E494+E495</f>
        <v>3519653</v>
      </c>
      <c r="F492" s="30">
        <f>F493+F494+F495</f>
        <v>2083862</v>
      </c>
      <c r="G492" s="20">
        <f>F492/E492*100</f>
        <v>59.20646154606718</v>
      </c>
      <c r="H492" s="19"/>
      <c r="I492" s="19"/>
      <c r="J492" s="19"/>
    </row>
    <row r="493" spans="1:10" ht="15">
      <c r="A493" s="19"/>
      <c r="B493" s="19"/>
      <c r="C493" s="19"/>
      <c r="D493" s="19" t="s">
        <v>66</v>
      </c>
      <c r="E493" s="32">
        <v>2808330</v>
      </c>
      <c r="F493" s="32">
        <v>1728200</v>
      </c>
      <c r="G493" s="23">
        <f>F493/E493*100</f>
        <v>61.538351974305016</v>
      </c>
      <c r="H493" s="19"/>
      <c r="I493" s="19"/>
      <c r="J493" s="19"/>
    </row>
    <row r="494" spans="1:10" ht="15">
      <c r="A494" s="19"/>
      <c r="B494" s="19"/>
      <c r="C494" s="19"/>
      <c r="D494" s="19" t="s">
        <v>84</v>
      </c>
      <c r="E494" s="32">
        <v>707890</v>
      </c>
      <c r="F494" s="32">
        <v>353946</v>
      </c>
      <c r="G494" s="22">
        <f>F494/E494*100</f>
        <v>50.00014126488579</v>
      </c>
      <c r="H494" s="19"/>
      <c r="I494" s="19"/>
      <c r="J494" s="19"/>
    </row>
    <row r="495" spans="1:10" ht="15">
      <c r="A495" s="19"/>
      <c r="B495" s="19"/>
      <c r="C495" s="19"/>
      <c r="D495" s="19" t="s">
        <v>318</v>
      </c>
      <c r="E495" s="32">
        <v>3433</v>
      </c>
      <c r="F495" s="32">
        <v>1716</v>
      </c>
      <c r="G495" s="22">
        <f>F495/E495*100</f>
        <v>49.985435479172736</v>
      </c>
      <c r="H495" s="19"/>
      <c r="I495" s="19"/>
      <c r="J495" s="19"/>
    </row>
    <row r="496" spans="1:10" ht="15">
      <c r="A496" s="19"/>
      <c r="B496" s="19"/>
      <c r="C496" s="19"/>
      <c r="D496" s="19"/>
      <c r="E496" s="210"/>
      <c r="F496" s="210"/>
      <c r="G496" s="209"/>
      <c r="H496" s="19"/>
      <c r="I496" s="19"/>
      <c r="J496" s="19"/>
    </row>
    <row r="497" spans="1:10" ht="15.75">
      <c r="A497" s="19"/>
      <c r="B497" s="19"/>
      <c r="C497" s="25" t="s">
        <v>107</v>
      </c>
      <c r="D497" s="25" t="s">
        <v>94</v>
      </c>
      <c r="E497" s="30">
        <f>E498+E500+E502+E503</f>
        <v>1815334.7999999998</v>
      </c>
      <c r="F497" s="30">
        <f>F498+F500+F502+F503</f>
        <v>1093735.91</v>
      </c>
      <c r="G497" s="20">
        <f aca="true" t="shared" si="23" ref="G497:G520">F497/E497*100</f>
        <v>60.24981782974689</v>
      </c>
      <c r="H497" s="19"/>
      <c r="I497" s="19"/>
      <c r="J497" s="19"/>
    </row>
    <row r="498" spans="1:10" s="5" customFormat="1" ht="15">
      <c r="A498" s="19"/>
      <c r="B498" s="19"/>
      <c r="C498" s="19" t="s">
        <v>104</v>
      </c>
      <c r="D498" s="19" t="s">
        <v>95</v>
      </c>
      <c r="E498" s="32">
        <v>280944</v>
      </c>
      <c r="F498" s="32">
        <v>212057</v>
      </c>
      <c r="G498" s="22">
        <f t="shared" si="23"/>
        <v>75.48016686599465</v>
      </c>
      <c r="H498" s="19"/>
      <c r="I498" s="19"/>
      <c r="J498" s="19"/>
    </row>
    <row r="499" spans="1:10" s="5" customFormat="1" ht="15.75">
      <c r="A499" s="19"/>
      <c r="B499" s="19"/>
      <c r="C499" s="19"/>
      <c r="D499" s="19" t="s">
        <v>281</v>
      </c>
      <c r="E499" s="210"/>
      <c r="F499" s="210"/>
      <c r="G499" s="212"/>
      <c r="H499" s="19"/>
      <c r="I499" s="19"/>
      <c r="J499" s="19"/>
    </row>
    <row r="500" spans="1:10" ht="15">
      <c r="A500" s="19"/>
      <c r="B500" s="19"/>
      <c r="C500" s="19" t="s">
        <v>105</v>
      </c>
      <c r="D500" s="19" t="s">
        <v>96</v>
      </c>
      <c r="E500" s="32">
        <v>1426679.9</v>
      </c>
      <c r="F500" s="32">
        <v>784387.9</v>
      </c>
      <c r="G500" s="23">
        <f t="shared" si="23"/>
        <v>54.979950302797434</v>
      </c>
      <c r="H500" s="19"/>
      <c r="I500" s="19"/>
      <c r="J500" s="19"/>
    </row>
    <row r="501" spans="1:10" s="8" customFormat="1" ht="15">
      <c r="A501" s="19"/>
      <c r="B501" s="19"/>
      <c r="C501" s="19"/>
      <c r="D501" s="19" t="s">
        <v>288</v>
      </c>
      <c r="E501" s="210"/>
      <c r="F501" s="210"/>
      <c r="G501" s="208"/>
      <c r="H501" s="19"/>
      <c r="I501" s="19"/>
      <c r="J501" s="19"/>
    </row>
    <row r="502" spans="1:10" s="8" customFormat="1" ht="30">
      <c r="A502" s="19"/>
      <c r="B502" s="19"/>
      <c r="C502" s="19" t="s">
        <v>106</v>
      </c>
      <c r="D502" s="88" t="s">
        <v>289</v>
      </c>
      <c r="E502" s="32">
        <v>23500</v>
      </c>
      <c r="F502" s="32">
        <v>13080.11</v>
      </c>
      <c r="G502" s="23">
        <f t="shared" si="23"/>
        <v>55.66004255319149</v>
      </c>
      <c r="H502" s="19"/>
      <c r="I502" s="19"/>
      <c r="J502" s="19"/>
    </row>
    <row r="503" spans="1:10" s="8" customFormat="1" ht="15">
      <c r="A503" s="19"/>
      <c r="B503" s="19"/>
      <c r="C503" s="19" t="s">
        <v>290</v>
      </c>
      <c r="D503" s="19" t="s">
        <v>291</v>
      </c>
      <c r="E503" s="32">
        <v>84210.9</v>
      </c>
      <c r="F503" s="32">
        <v>84210.9</v>
      </c>
      <c r="G503" s="22">
        <f>F503/E503*100</f>
        <v>100</v>
      </c>
      <c r="H503" s="19"/>
      <c r="I503" s="19"/>
      <c r="J503" s="19"/>
    </row>
    <row r="504" spans="1:10" s="5" customFormat="1" ht="15.75">
      <c r="A504" s="19"/>
      <c r="B504" s="19"/>
      <c r="C504" s="19"/>
      <c r="D504" s="19"/>
      <c r="E504" s="210"/>
      <c r="F504" s="210"/>
      <c r="G504" s="213"/>
      <c r="H504" s="19"/>
      <c r="I504" s="19"/>
      <c r="J504" s="19"/>
    </row>
    <row r="505" spans="1:10" s="5" customFormat="1" ht="15.75">
      <c r="A505" s="19"/>
      <c r="B505" s="19"/>
      <c r="C505" s="25" t="s">
        <v>62</v>
      </c>
      <c r="D505" s="25" t="s">
        <v>292</v>
      </c>
      <c r="E505" s="30">
        <f>E492+E497</f>
        <v>5334987.8</v>
      </c>
      <c r="F505" s="30">
        <f>F492+F497</f>
        <v>3177597.91</v>
      </c>
      <c r="G505" s="21">
        <f t="shared" si="23"/>
        <v>59.56148409561499</v>
      </c>
      <c r="H505" s="19"/>
      <c r="I505" s="19"/>
      <c r="J505" s="19"/>
    </row>
    <row r="506" spans="1:10" ht="15.75">
      <c r="A506" s="19"/>
      <c r="B506" s="19"/>
      <c r="C506" s="25"/>
      <c r="D506" s="25"/>
      <c r="E506" s="211"/>
      <c r="F506" s="211"/>
      <c r="G506" s="212"/>
      <c r="H506" s="19"/>
      <c r="I506" s="19"/>
      <c r="J506" s="19"/>
    </row>
    <row r="507" spans="1:10" ht="15.75">
      <c r="A507" s="19"/>
      <c r="B507" s="19"/>
      <c r="C507" s="25" t="s">
        <v>68</v>
      </c>
      <c r="D507" s="25" t="s">
        <v>113</v>
      </c>
      <c r="E507" s="30">
        <f>E508+E509</f>
        <v>2701645</v>
      </c>
      <c r="F507" s="30">
        <f>F508+F509</f>
        <v>455564.09</v>
      </c>
      <c r="G507" s="21">
        <f t="shared" si="23"/>
        <v>16.862470457813668</v>
      </c>
      <c r="H507" s="19"/>
      <c r="I507" s="19"/>
      <c r="J507" s="19"/>
    </row>
    <row r="508" spans="1:10" ht="42.75">
      <c r="A508" s="19"/>
      <c r="B508" s="19"/>
      <c r="C508" s="94" t="s">
        <v>315</v>
      </c>
      <c r="D508" s="19" t="s">
        <v>102</v>
      </c>
      <c r="E508" s="32">
        <v>441200</v>
      </c>
      <c r="F508" s="32">
        <v>3764.09</v>
      </c>
      <c r="G508" s="23">
        <f>F508/E508*100</f>
        <v>0.8531482320942884</v>
      </c>
      <c r="H508" s="19"/>
      <c r="I508" s="19"/>
      <c r="J508" s="19"/>
    </row>
    <row r="509" spans="1:10" ht="30">
      <c r="A509" s="19"/>
      <c r="B509" s="19"/>
      <c r="C509" s="19"/>
      <c r="D509" s="88" t="s">
        <v>316</v>
      </c>
      <c r="E509" s="32">
        <v>2260445</v>
      </c>
      <c r="F509" s="32">
        <v>451800</v>
      </c>
      <c r="G509" s="23">
        <f>F509/E509*100</f>
        <v>19.987214906799323</v>
      </c>
      <c r="H509" s="19"/>
      <c r="I509" s="19"/>
      <c r="J509" s="19"/>
    </row>
    <row r="510" spans="1:10" ht="15.75">
      <c r="A510" s="19"/>
      <c r="B510" s="19"/>
      <c r="C510" s="19"/>
      <c r="D510" s="19"/>
      <c r="E510" s="214"/>
      <c r="F510" s="214"/>
      <c r="G510" s="212"/>
      <c r="H510" s="19"/>
      <c r="I510" s="19"/>
      <c r="J510" s="19"/>
    </row>
    <row r="511" spans="1:10" ht="15.75">
      <c r="A511" s="19"/>
      <c r="B511" s="19"/>
      <c r="C511" s="19"/>
      <c r="D511" s="19"/>
      <c r="E511" s="214"/>
      <c r="F511" s="214"/>
      <c r="G511" s="212"/>
      <c r="H511" s="19"/>
      <c r="I511" s="19"/>
      <c r="J511" s="19"/>
    </row>
    <row r="512" spans="1:10" ht="15.75">
      <c r="A512" s="25"/>
      <c r="B512" s="25"/>
      <c r="C512" s="25" t="s">
        <v>56</v>
      </c>
      <c r="D512" s="25" t="s">
        <v>109</v>
      </c>
      <c r="E512" s="30">
        <v>9883965.62</v>
      </c>
      <c r="F512" s="30">
        <v>5065554.04</v>
      </c>
      <c r="G512" s="21">
        <f t="shared" si="23"/>
        <v>51.25021914028066</v>
      </c>
      <c r="H512" s="25"/>
      <c r="I512" s="25"/>
      <c r="J512" s="25"/>
    </row>
    <row r="513" spans="1:10" ht="30.75" customHeight="1">
      <c r="A513" s="19"/>
      <c r="B513" s="19"/>
      <c r="C513" s="19"/>
      <c r="D513" s="19" t="s">
        <v>293</v>
      </c>
      <c r="E513" s="32">
        <v>5331749.78</v>
      </c>
      <c r="F513" s="32">
        <v>2803454.49</v>
      </c>
      <c r="G513" s="22">
        <f t="shared" si="23"/>
        <v>52.58038365783925</v>
      </c>
      <c r="H513" s="19"/>
      <c r="I513" s="19"/>
      <c r="J513" s="19"/>
    </row>
    <row r="514" spans="1:10" ht="15">
      <c r="A514" s="19"/>
      <c r="B514" s="19"/>
      <c r="C514" s="19"/>
      <c r="D514" s="19" t="s">
        <v>69</v>
      </c>
      <c r="E514" s="32">
        <v>181600</v>
      </c>
      <c r="F514" s="32">
        <v>92864</v>
      </c>
      <c r="G514" s="22">
        <f t="shared" si="23"/>
        <v>51.136563876651984</v>
      </c>
      <c r="H514" s="19"/>
      <c r="I514" s="19"/>
      <c r="J514" s="19"/>
    </row>
    <row r="515" spans="1:10" ht="15">
      <c r="A515" s="19"/>
      <c r="B515" s="19"/>
      <c r="C515" s="19"/>
      <c r="D515" s="19" t="s">
        <v>70</v>
      </c>
      <c r="E515" s="32">
        <v>90000</v>
      </c>
      <c r="F515" s="32">
        <v>49497.61</v>
      </c>
      <c r="G515" s="22">
        <f t="shared" si="23"/>
        <v>54.99734444444444</v>
      </c>
      <c r="H515" s="19"/>
      <c r="I515" s="19"/>
      <c r="J515" s="19"/>
    </row>
    <row r="516" spans="1:10" ht="15">
      <c r="A516" s="19"/>
      <c r="B516" s="19"/>
      <c r="C516" s="19"/>
      <c r="D516" s="19"/>
      <c r="E516" s="210"/>
      <c r="F516" s="210"/>
      <c r="G516" s="209"/>
      <c r="H516" s="19"/>
      <c r="I516" s="19"/>
      <c r="J516" s="19"/>
    </row>
    <row r="517" spans="1:10" ht="15.75">
      <c r="A517" s="25"/>
      <c r="B517" s="25"/>
      <c r="C517" s="25" t="s">
        <v>68</v>
      </c>
      <c r="D517" s="25" t="s">
        <v>110</v>
      </c>
      <c r="E517" s="30">
        <v>3240597</v>
      </c>
      <c r="F517" s="30">
        <v>42335.15</v>
      </c>
      <c r="G517" s="20">
        <f t="shared" si="23"/>
        <v>1.3063997158548255</v>
      </c>
      <c r="H517" s="25"/>
      <c r="I517" s="25"/>
      <c r="J517" s="25"/>
    </row>
    <row r="518" spans="1:10" ht="15">
      <c r="A518" s="19"/>
      <c r="B518" s="19"/>
      <c r="C518" s="19"/>
      <c r="D518" s="19" t="s">
        <v>71</v>
      </c>
      <c r="E518" s="32">
        <v>3240597</v>
      </c>
      <c r="F518" s="32">
        <v>42335.15</v>
      </c>
      <c r="G518" s="22">
        <f t="shared" si="23"/>
        <v>1.3063997158548255</v>
      </c>
      <c r="H518" s="19"/>
      <c r="I518" s="19"/>
      <c r="J518" s="19"/>
    </row>
    <row r="519" spans="1:10" ht="15">
      <c r="A519" s="19"/>
      <c r="B519" s="19"/>
      <c r="C519" s="19"/>
      <c r="D519" s="19"/>
      <c r="E519" s="210"/>
      <c r="F519" s="210"/>
      <c r="G519" s="209"/>
      <c r="H519" s="19"/>
      <c r="I519" s="19"/>
      <c r="J519" s="19"/>
    </row>
    <row r="520" spans="1:10" ht="15.75">
      <c r="A520" s="25"/>
      <c r="B520" s="25"/>
      <c r="C520" s="25"/>
      <c r="D520" s="25" t="s">
        <v>111</v>
      </c>
      <c r="E520" s="30">
        <f>E512+E517</f>
        <v>13124562.62</v>
      </c>
      <c r="F520" s="30">
        <f>F512+F517</f>
        <v>5107889.19</v>
      </c>
      <c r="G520" s="20">
        <f t="shared" si="23"/>
        <v>38.91854790053187</v>
      </c>
      <c r="H520" s="25"/>
      <c r="I520" s="25"/>
      <c r="J520" s="25"/>
    </row>
    <row r="521" spans="1:10" ht="3.75" customHeight="1">
      <c r="A521" s="19"/>
      <c r="B521" s="19"/>
      <c r="C521" s="19"/>
      <c r="D521" s="19"/>
      <c r="E521" s="31"/>
      <c r="F521" s="31"/>
      <c r="G521" s="25"/>
      <c r="H521" s="19"/>
      <c r="I521" s="19"/>
      <c r="J521" s="19"/>
    </row>
    <row r="522" spans="1:10" s="8" customFormat="1" ht="15.75">
      <c r="A522" s="15"/>
      <c r="B522" s="15"/>
      <c r="C522" s="15"/>
      <c r="D522" s="128"/>
      <c r="E522" s="129"/>
      <c r="F522" s="129"/>
      <c r="G522" s="14"/>
      <c r="H522" s="15"/>
      <c r="I522" s="15"/>
      <c r="J522" s="15"/>
    </row>
    <row r="523" spans="1:10" ht="27" customHeight="1" thickBo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</row>
    <row r="524" spans="1:10" ht="27" customHeight="1">
      <c r="A524" s="98"/>
      <c r="B524" s="99"/>
      <c r="C524" s="99"/>
      <c r="D524" s="100" t="s">
        <v>345</v>
      </c>
      <c r="E524" s="101"/>
      <c r="F524" s="102" t="s">
        <v>319</v>
      </c>
      <c r="G524" s="103"/>
      <c r="H524" s="101"/>
      <c r="I524" s="102" t="s">
        <v>320</v>
      </c>
      <c r="J524" s="104"/>
    </row>
    <row r="525" spans="1:10" ht="27" customHeight="1">
      <c r="A525" s="105"/>
      <c r="B525" s="106" t="s">
        <v>0</v>
      </c>
      <c r="C525" s="106" t="s">
        <v>321</v>
      </c>
      <c r="D525" s="107" t="s">
        <v>322</v>
      </c>
      <c r="E525" s="109" t="s">
        <v>323</v>
      </c>
      <c r="F525" s="108" t="s">
        <v>324</v>
      </c>
      <c r="G525" s="109" t="s">
        <v>325</v>
      </c>
      <c r="H525" s="109" t="s">
        <v>323</v>
      </c>
      <c r="I525" s="108" t="s">
        <v>324</v>
      </c>
      <c r="J525" s="110" t="s">
        <v>325</v>
      </c>
    </row>
    <row r="526" spans="1:10" ht="27" customHeight="1">
      <c r="A526" s="105"/>
      <c r="B526" s="111" t="s">
        <v>279</v>
      </c>
      <c r="C526" s="111"/>
      <c r="D526" s="112" t="s">
        <v>326</v>
      </c>
      <c r="E526" s="108">
        <v>32116.9</v>
      </c>
      <c r="F526" s="108">
        <v>32116.9</v>
      </c>
      <c r="G526" s="108">
        <v>100</v>
      </c>
      <c r="H526" s="108">
        <v>32116.9</v>
      </c>
      <c r="I526" s="108">
        <v>31959.95</v>
      </c>
      <c r="J526" s="108">
        <f>I526/H526*100</f>
        <v>99.51131647201318</v>
      </c>
    </row>
    <row r="527" spans="1:10" ht="27" customHeight="1">
      <c r="A527" s="105"/>
      <c r="B527" s="111"/>
      <c r="C527" s="111" t="s">
        <v>327</v>
      </c>
      <c r="D527" s="112" t="s">
        <v>170</v>
      </c>
      <c r="E527" s="113">
        <v>32116.9</v>
      </c>
      <c r="F527" s="113">
        <v>32116.9</v>
      </c>
      <c r="G527" s="113">
        <v>100</v>
      </c>
      <c r="H527" s="113">
        <v>32116.9</v>
      </c>
      <c r="I527" s="113">
        <v>31959.95</v>
      </c>
      <c r="J527" s="113">
        <v>99.51</v>
      </c>
    </row>
    <row r="528" spans="1:10" ht="27" customHeight="1">
      <c r="A528" s="105"/>
      <c r="B528" s="111" t="s">
        <v>328</v>
      </c>
      <c r="C528" s="111"/>
      <c r="D528" s="112" t="s">
        <v>329</v>
      </c>
      <c r="E528" s="108">
        <f>E529+E530</f>
        <v>31012</v>
      </c>
      <c r="F528" s="108">
        <f>F529+F530</f>
        <v>21064</v>
      </c>
      <c r="G528" s="108">
        <f>F528/E528*100</f>
        <v>67.9220946730298</v>
      </c>
      <c r="H528" s="108">
        <f>H529+H530</f>
        <v>31012</v>
      </c>
      <c r="I528" s="108">
        <f>I529+I530</f>
        <v>19692.82</v>
      </c>
      <c r="J528" s="114">
        <f>I528/H528*100</f>
        <v>63.50064491164711</v>
      </c>
    </row>
    <row r="529" spans="1:10" ht="27" customHeight="1">
      <c r="A529" s="105"/>
      <c r="B529" s="111"/>
      <c r="C529" s="111" t="s">
        <v>330</v>
      </c>
      <c r="D529" s="112" t="s">
        <v>158</v>
      </c>
      <c r="E529" s="113">
        <v>21878</v>
      </c>
      <c r="F529" s="113">
        <v>11930</v>
      </c>
      <c r="G529" s="113">
        <f>F529/E529*100</f>
        <v>54.52966450315385</v>
      </c>
      <c r="H529" s="113">
        <v>21878</v>
      </c>
      <c r="I529" s="113">
        <v>11930</v>
      </c>
      <c r="J529" s="115">
        <f>I529/H529*100</f>
        <v>54.52966450315385</v>
      </c>
    </row>
    <row r="530" spans="1:10" ht="27" customHeight="1">
      <c r="A530" s="105"/>
      <c r="B530" s="111"/>
      <c r="C530" s="111" t="s">
        <v>341</v>
      </c>
      <c r="D530" s="112" t="s">
        <v>342</v>
      </c>
      <c r="E530" s="113">
        <v>9134</v>
      </c>
      <c r="F530" s="113">
        <v>9134</v>
      </c>
      <c r="G530" s="113">
        <v>100</v>
      </c>
      <c r="H530" s="113">
        <v>9134</v>
      </c>
      <c r="I530" s="113">
        <v>7762.82</v>
      </c>
      <c r="J530" s="115">
        <f>I530/H530*100</f>
        <v>84.98817604554412</v>
      </c>
    </row>
    <row r="531" spans="1:10" ht="27" customHeight="1">
      <c r="A531" s="105"/>
      <c r="B531" s="111" t="s">
        <v>331</v>
      </c>
      <c r="C531" s="111"/>
      <c r="D531" s="112" t="s">
        <v>332</v>
      </c>
      <c r="E531" s="108">
        <f>E532</f>
        <v>506</v>
      </c>
      <c r="F531" s="108">
        <f>F532</f>
        <v>260</v>
      </c>
      <c r="G531" s="108">
        <f>F531/E531*100</f>
        <v>51.38339920948617</v>
      </c>
      <c r="H531" s="108">
        <f>H532</f>
        <v>506</v>
      </c>
      <c r="I531" s="108">
        <f>I532</f>
        <v>0</v>
      </c>
      <c r="J531" s="114">
        <f>I531/H531*100</f>
        <v>0</v>
      </c>
    </row>
    <row r="532" spans="1:10" ht="27" customHeight="1">
      <c r="A532" s="105"/>
      <c r="B532" s="111"/>
      <c r="C532" s="111" t="s">
        <v>333</v>
      </c>
      <c r="D532" s="112" t="s">
        <v>334</v>
      </c>
      <c r="E532" s="113">
        <v>506</v>
      </c>
      <c r="F532" s="113">
        <v>260</v>
      </c>
      <c r="G532" s="113">
        <f>F532/E532*100</f>
        <v>51.38339920948617</v>
      </c>
      <c r="H532" s="113">
        <v>506</v>
      </c>
      <c r="I532" s="113">
        <v>0</v>
      </c>
      <c r="J532" s="115">
        <v>0</v>
      </c>
    </row>
    <row r="533" spans="1:10" ht="27" customHeight="1">
      <c r="A533" s="105"/>
      <c r="B533" s="111" t="s">
        <v>335</v>
      </c>
      <c r="C533" s="111"/>
      <c r="D533" s="112" t="s">
        <v>336</v>
      </c>
      <c r="E533" s="108">
        <f>E534+E535+E536</f>
        <v>1363045</v>
      </c>
      <c r="F533" s="108">
        <f>F534+F535+F536</f>
        <v>730947</v>
      </c>
      <c r="G533" s="108">
        <f>F533/E533*100</f>
        <v>53.62603582420243</v>
      </c>
      <c r="H533" s="108">
        <f>H534+H535+H536</f>
        <v>1363045</v>
      </c>
      <c r="I533" s="108">
        <f>I534+I535+I536</f>
        <v>730854.51</v>
      </c>
      <c r="J533" s="114">
        <f>I533/H533*100</f>
        <v>53.61925028153877</v>
      </c>
    </row>
    <row r="534" spans="1:10" ht="27" customHeight="1">
      <c r="A534" s="105"/>
      <c r="B534" s="111"/>
      <c r="C534" s="111" t="s">
        <v>337</v>
      </c>
      <c r="D534" s="112" t="s">
        <v>338</v>
      </c>
      <c r="E534" s="113">
        <v>1351875</v>
      </c>
      <c r="F534" s="113">
        <v>719862</v>
      </c>
      <c r="G534" s="113">
        <f>F534/E534*100</f>
        <v>53.24915395284327</v>
      </c>
      <c r="H534" s="113">
        <v>1351875</v>
      </c>
      <c r="I534" s="113">
        <v>719770.11</v>
      </c>
      <c r="J534" s="115">
        <f>I534/H534*100</f>
        <v>53.24235672676838</v>
      </c>
    </row>
    <row r="535" spans="1:10" ht="27" customHeight="1">
      <c r="A535" s="105"/>
      <c r="B535" s="111"/>
      <c r="C535" s="111" t="s">
        <v>339</v>
      </c>
      <c r="D535" s="112" t="s">
        <v>236</v>
      </c>
      <c r="E535" s="113">
        <v>5140</v>
      </c>
      <c r="F535" s="113">
        <v>5055</v>
      </c>
      <c r="G535" s="113">
        <f>F535/E535*100</f>
        <v>98.34630350194551</v>
      </c>
      <c r="H535" s="113">
        <v>5140</v>
      </c>
      <c r="I535" s="113">
        <v>5054.4</v>
      </c>
      <c r="J535" s="115">
        <f>I535/H535*100</f>
        <v>98.33463035019454</v>
      </c>
    </row>
    <row r="536" spans="1:10" ht="27" customHeight="1">
      <c r="A536" s="121"/>
      <c r="B536" s="122"/>
      <c r="C536" s="122" t="s">
        <v>343</v>
      </c>
      <c r="D536" s="123" t="s">
        <v>344</v>
      </c>
      <c r="E536" s="124">
        <v>6030</v>
      </c>
      <c r="F536" s="124">
        <v>6030</v>
      </c>
      <c r="G536" s="124">
        <v>76.02</v>
      </c>
      <c r="H536" s="124">
        <v>6030</v>
      </c>
      <c r="I536" s="124">
        <v>6030</v>
      </c>
      <c r="J536" s="125">
        <v>100</v>
      </c>
    </row>
    <row r="537" spans="1:10" ht="27" customHeight="1" thickBot="1">
      <c r="A537" s="116"/>
      <c r="B537" s="117"/>
      <c r="C537" s="117"/>
      <c r="D537" s="118" t="s">
        <v>340</v>
      </c>
      <c r="E537" s="119">
        <f>E526+E528+E531+E533</f>
        <v>1426679.9</v>
      </c>
      <c r="F537" s="119">
        <f>F526+F528+F531+F533</f>
        <v>784387.9</v>
      </c>
      <c r="G537" s="119">
        <f>F537/E537*100</f>
        <v>54.979950302797434</v>
      </c>
      <c r="H537" s="119">
        <f>H526+H528+H531+H533</f>
        <v>1426679.9</v>
      </c>
      <c r="I537" s="119">
        <f>I526+I528+I531+I533</f>
        <v>782507.28</v>
      </c>
      <c r="J537" s="120">
        <f>I537/H537*100</f>
        <v>54.84813236662268</v>
      </c>
    </row>
    <row r="538" spans="1:10" ht="27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</row>
    <row r="539" spans="1:10" ht="27" customHeight="1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</row>
    <row r="540" spans="1:10" ht="27" customHeight="1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</row>
    <row r="541" spans="1:10" ht="27" customHeight="1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</row>
    <row r="542" spans="1:10" ht="27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ht="15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ht="15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ht="15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1:10" ht="15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ht="15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1:10" ht="15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ht="15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ht="15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1:10" ht="15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10" ht="15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1:10" ht="15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ht="15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ht="15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ht="15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1:10" ht="15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1:10" ht="15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ht="15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ht="15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ht="15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ht="15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ht="15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1:10" ht="15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1:10" ht="15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ht="15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ht="15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ht="15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1:10" ht="15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1:10" ht="15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ht="15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ht="15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1:10" ht="15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1:10" ht="15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ht="15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ht="15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ht="15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ht="15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ht="15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ht="15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15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ht="15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ht="15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ht="15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ht="15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ht="15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ht="15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ht="15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ht="15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ht="15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ht="15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ht="15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15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ht="15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ht="15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ht="15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ht="15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ht="15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ht="15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15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15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ht="15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ht="15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5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ht="15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ht="15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15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15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ht="15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5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5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ht="15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5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15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ht="15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ht="15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ht="15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ht="15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15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15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ht="15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5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ht="15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15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5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5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5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5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5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5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5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5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5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5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5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5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5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5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5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5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5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5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5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ht="12.75">
      <c r="A1243" s="4"/>
    </row>
  </sheetData>
  <sheetProtection/>
  <mergeCells count="2">
    <mergeCell ref="I1:J2"/>
    <mergeCell ref="D460:F460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2011-08-29T13:09:42Z</cp:lastPrinted>
  <dcterms:created xsi:type="dcterms:W3CDTF">2002-08-03T16:20:11Z</dcterms:created>
  <dcterms:modified xsi:type="dcterms:W3CDTF">2011-08-29T13:10:03Z</dcterms:modified>
  <cp:category/>
  <cp:version/>
  <cp:contentType/>
  <cp:contentStatus/>
</cp:coreProperties>
</file>